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03_国総研\2021\06_本省\0601_住政調査班\10_住生活データセット\データ②　町丁目別または地域別の高齢化率\"/>
    </mc:Choice>
  </mc:AlternateContent>
  <bookViews>
    <workbookView xWindow="-120" yWindow="-120" windowWidth="29040" windowHeight="15840"/>
  </bookViews>
  <sheets>
    <sheet name="集計" sheetId="8" r:id="rId1"/>
    <sheet name="統計データ入力シート" sheetId="16" r:id="rId2"/>
  </sheets>
  <definedNames>
    <definedName name="_xlnm.Print_Area" localSheetId="0">集計!$B$3:$O$285</definedName>
    <definedName name="_xlnm.Print_Area" localSheetId="1">統計データ入力シート!$D$7:$U$285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83" i="8" l="1"/>
  <c r="B282" i="8"/>
  <c r="B281" i="8"/>
  <c r="B280" i="8"/>
  <c r="B279" i="8"/>
  <c r="B278" i="8"/>
  <c r="B277" i="8"/>
  <c r="B276" i="8"/>
  <c r="B275" i="8"/>
  <c r="B274" i="8"/>
  <c r="B273" i="8"/>
  <c r="B272" i="8"/>
  <c r="B271" i="8"/>
  <c r="B270" i="8"/>
  <c r="B269" i="8"/>
  <c r="B268" i="8"/>
  <c r="B267" i="8"/>
  <c r="B266" i="8"/>
  <c r="B265" i="8"/>
  <c r="B264" i="8"/>
  <c r="B263" i="8"/>
  <c r="B262" i="8"/>
  <c r="B261" i="8"/>
  <c r="B260" i="8"/>
  <c r="B259" i="8"/>
  <c r="B258" i="8"/>
  <c r="B257" i="8"/>
  <c r="B256" i="8"/>
  <c r="B255" i="8"/>
  <c r="B254" i="8"/>
  <c r="B253" i="8"/>
  <c r="B252" i="8"/>
  <c r="B251" i="8"/>
  <c r="B250" i="8"/>
  <c r="B249" i="8"/>
  <c r="B248" i="8"/>
  <c r="B247" i="8"/>
  <c r="B246" i="8"/>
  <c r="B245" i="8"/>
  <c r="B244" i="8"/>
  <c r="B243" i="8"/>
  <c r="B242" i="8"/>
  <c r="B241" i="8"/>
  <c r="B240" i="8"/>
  <c r="B239" i="8"/>
  <c r="B238" i="8"/>
  <c r="B237" i="8"/>
  <c r="B236" i="8"/>
  <c r="B235" i="8"/>
  <c r="B234" i="8"/>
  <c r="B233" i="8"/>
  <c r="B232" i="8"/>
  <c r="B231" i="8"/>
  <c r="B230" i="8"/>
  <c r="B229" i="8"/>
  <c r="B228" i="8"/>
  <c r="B227" i="8"/>
  <c r="B226" i="8"/>
  <c r="B225" i="8"/>
  <c r="B224" i="8"/>
  <c r="B223" i="8"/>
  <c r="B222" i="8"/>
  <c r="B221" i="8"/>
  <c r="B220" i="8"/>
  <c r="B219" i="8"/>
  <c r="B218" i="8"/>
  <c r="B217" i="8"/>
  <c r="B216" i="8"/>
  <c r="B215" i="8"/>
  <c r="B214" i="8"/>
  <c r="B213" i="8"/>
  <c r="B212" i="8"/>
  <c r="B211" i="8"/>
  <c r="B210" i="8"/>
  <c r="B209" i="8"/>
  <c r="B208" i="8"/>
  <c r="B207" i="8"/>
  <c r="B206" i="8"/>
  <c r="B205" i="8"/>
  <c r="B204" i="8"/>
  <c r="B203" i="8"/>
  <c r="B202" i="8"/>
  <c r="B201" i="8"/>
  <c r="B200" i="8"/>
  <c r="B199" i="8"/>
  <c r="B198" i="8"/>
  <c r="B197" i="8"/>
  <c r="B196" i="8"/>
  <c r="B195" i="8"/>
  <c r="B194" i="8"/>
  <c r="B193" i="8"/>
  <c r="B192" i="8"/>
  <c r="B191" i="8"/>
  <c r="B190" i="8"/>
  <c r="B189" i="8"/>
  <c r="B188" i="8"/>
  <c r="B187" i="8"/>
  <c r="B186" i="8"/>
  <c r="B185" i="8"/>
  <c r="B184" i="8"/>
  <c r="B183" i="8"/>
  <c r="B182" i="8"/>
  <c r="B181" i="8"/>
  <c r="B180" i="8"/>
  <c r="B179" i="8"/>
  <c r="B178" i="8"/>
  <c r="B177" i="8"/>
  <c r="B176" i="8"/>
  <c r="B175" i="8"/>
  <c r="B174" i="8"/>
  <c r="B173" i="8"/>
  <c r="B172" i="8"/>
  <c r="B171" i="8"/>
  <c r="B170" i="8"/>
  <c r="B169" i="8"/>
  <c r="B168" i="8"/>
  <c r="B167" i="8"/>
  <c r="B166" i="8"/>
  <c r="B165" i="8"/>
  <c r="B164" i="8"/>
  <c r="B163" i="8"/>
  <c r="B162" i="8"/>
  <c r="B161" i="8"/>
  <c r="B160" i="8"/>
  <c r="B159" i="8"/>
  <c r="B158" i="8"/>
  <c r="B157" i="8"/>
  <c r="B156" i="8"/>
  <c r="B155" i="8"/>
  <c r="B154" i="8"/>
  <c r="B153" i="8"/>
  <c r="B152" i="8"/>
  <c r="B151" i="8"/>
  <c r="B150" i="8"/>
  <c r="B149" i="8"/>
  <c r="B148" i="8"/>
  <c r="B147" i="8"/>
  <c r="B146" i="8"/>
  <c r="B145" i="8"/>
  <c r="B144" i="8"/>
  <c r="B143" i="8"/>
  <c r="B142" i="8"/>
  <c r="B141" i="8"/>
  <c r="B140" i="8"/>
  <c r="B139" i="8"/>
  <c r="B138" i="8"/>
  <c r="B137" i="8"/>
  <c r="B136" i="8"/>
  <c r="B135" i="8"/>
  <c r="B134" i="8"/>
  <c r="B133" i="8"/>
  <c r="B132" i="8"/>
  <c r="B131" i="8"/>
  <c r="B130" i="8"/>
  <c r="B129" i="8"/>
  <c r="B128" i="8"/>
  <c r="B127" i="8"/>
  <c r="B126" i="8"/>
  <c r="B125" i="8"/>
  <c r="B124" i="8"/>
  <c r="B123" i="8"/>
  <c r="B122" i="8"/>
  <c r="B121" i="8"/>
  <c r="B120" i="8"/>
  <c r="B119" i="8"/>
  <c r="B118" i="8"/>
  <c r="B117" i="8"/>
  <c r="B116" i="8"/>
  <c r="B115" i="8"/>
  <c r="B114" i="8"/>
  <c r="B113" i="8"/>
  <c r="B112" i="8"/>
  <c r="B111" i="8"/>
  <c r="B110" i="8"/>
  <c r="B109" i="8"/>
  <c r="B108" i="8"/>
  <c r="B107" i="8"/>
  <c r="B106" i="8"/>
  <c r="B105" i="8"/>
  <c r="B104" i="8"/>
  <c r="B103" i="8"/>
  <c r="B102" i="8"/>
  <c r="B101" i="8"/>
  <c r="B100" i="8"/>
  <c r="B99" i="8"/>
  <c r="B98" i="8"/>
  <c r="B97" i="8"/>
  <c r="B96" i="8"/>
  <c r="B95" i="8"/>
  <c r="B94" i="8"/>
  <c r="B93" i="8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77" i="8"/>
  <c r="B76" i="8"/>
  <c r="B75" i="8"/>
  <c r="B74" i="8"/>
  <c r="B73" i="8"/>
  <c r="B72" i="8"/>
  <c r="B71" i="8"/>
  <c r="B70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54" i="8"/>
  <c r="B53" i="8"/>
  <c r="B52" i="8"/>
  <c r="B51" i="8"/>
  <c r="B50" i="8"/>
  <c r="B49" i="8"/>
  <c r="B48" i="8"/>
  <c r="B47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31" i="8"/>
  <c r="B30" i="8"/>
  <c r="B29" i="8"/>
  <c r="B28" i="8"/>
  <c r="B27" i="8"/>
  <c r="B26" i="8"/>
  <c r="B25" i="8"/>
  <c r="B24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8" i="8"/>
  <c r="B7" i="8"/>
  <c r="J27" i="8" l="1"/>
  <c r="J26" i="8"/>
  <c r="J25" i="8"/>
  <c r="J24" i="8"/>
  <c r="J23" i="8"/>
  <c r="J22" i="8"/>
  <c r="J21" i="8"/>
  <c r="J20" i="8"/>
  <c r="J19" i="8"/>
  <c r="J18" i="8"/>
  <c r="J17" i="8"/>
  <c r="J16" i="8"/>
  <c r="J15" i="8"/>
  <c r="J14" i="8"/>
  <c r="J13" i="8"/>
  <c r="J12" i="8"/>
  <c r="J11" i="8"/>
  <c r="J10" i="8"/>
  <c r="J9" i="8"/>
  <c r="J8" i="8"/>
  <c r="J7" i="8"/>
  <c r="C283" i="8"/>
  <c r="C282" i="8"/>
  <c r="C281" i="8"/>
  <c r="C280" i="8"/>
  <c r="C279" i="8"/>
  <c r="C278" i="8"/>
  <c r="C277" i="8"/>
  <c r="C276" i="8"/>
  <c r="C275" i="8"/>
  <c r="C274" i="8"/>
  <c r="C273" i="8"/>
  <c r="C272" i="8"/>
  <c r="C271" i="8"/>
  <c r="C270" i="8"/>
  <c r="C269" i="8"/>
  <c r="C268" i="8"/>
  <c r="C267" i="8"/>
  <c r="C266" i="8"/>
  <c r="C265" i="8"/>
  <c r="C264" i="8"/>
  <c r="C263" i="8"/>
  <c r="C262" i="8"/>
  <c r="C261" i="8"/>
  <c r="C260" i="8"/>
  <c r="C259" i="8"/>
  <c r="C258" i="8"/>
  <c r="C257" i="8"/>
  <c r="C256" i="8"/>
  <c r="C255" i="8"/>
  <c r="C254" i="8"/>
  <c r="C253" i="8"/>
  <c r="C252" i="8"/>
  <c r="C251" i="8"/>
  <c r="C250" i="8"/>
  <c r="C249" i="8"/>
  <c r="C248" i="8"/>
  <c r="C247" i="8"/>
  <c r="C246" i="8"/>
  <c r="C245" i="8"/>
  <c r="C244" i="8"/>
  <c r="C243" i="8"/>
  <c r="C242" i="8"/>
  <c r="C241" i="8"/>
  <c r="C240" i="8"/>
  <c r="C239" i="8"/>
  <c r="C238" i="8"/>
  <c r="C237" i="8"/>
  <c r="C236" i="8"/>
  <c r="C235" i="8"/>
  <c r="C234" i="8"/>
  <c r="C233" i="8"/>
  <c r="C232" i="8"/>
  <c r="C231" i="8"/>
  <c r="C230" i="8"/>
  <c r="C229" i="8"/>
  <c r="C228" i="8"/>
  <c r="C227" i="8"/>
  <c r="C226" i="8"/>
  <c r="C225" i="8"/>
  <c r="C224" i="8"/>
  <c r="C223" i="8"/>
  <c r="C222" i="8"/>
  <c r="C221" i="8"/>
  <c r="C220" i="8"/>
  <c r="C219" i="8"/>
  <c r="C218" i="8"/>
  <c r="C217" i="8"/>
  <c r="C216" i="8"/>
  <c r="C215" i="8"/>
  <c r="C214" i="8"/>
  <c r="C213" i="8"/>
  <c r="C212" i="8"/>
  <c r="C211" i="8"/>
  <c r="C210" i="8"/>
  <c r="C209" i="8"/>
  <c r="C208" i="8"/>
  <c r="C207" i="8"/>
  <c r="C206" i="8"/>
  <c r="C205" i="8"/>
  <c r="C204" i="8"/>
  <c r="C203" i="8"/>
  <c r="C202" i="8"/>
  <c r="C201" i="8"/>
  <c r="C200" i="8"/>
  <c r="C199" i="8"/>
  <c r="C198" i="8"/>
  <c r="C197" i="8"/>
  <c r="C196" i="8"/>
  <c r="C195" i="8"/>
  <c r="C194" i="8"/>
  <c r="C193" i="8"/>
  <c r="C192" i="8"/>
  <c r="C191" i="8"/>
  <c r="C190" i="8"/>
  <c r="C189" i="8"/>
  <c r="C188" i="8"/>
  <c r="C187" i="8"/>
  <c r="C186" i="8"/>
  <c r="C185" i="8"/>
  <c r="C184" i="8"/>
  <c r="C183" i="8"/>
  <c r="C182" i="8"/>
  <c r="C181" i="8"/>
  <c r="C180" i="8"/>
  <c r="C179" i="8"/>
  <c r="C178" i="8"/>
  <c r="C177" i="8"/>
  <c r="C176" i="8"/>
  <c r="C175" i="8"/>
  <c r="C174" i="8"/>
  <c r="C173" i="8"/>
  <c r="C172" i="8"/>
  <c r="C171" i="8"/>
  <c r="C170" i="8"/>
  <c r="C169" i="8"/>
  <c r="C168" i="8"/>
  <c r="C167" i="8"/>
  <c r="C166" i="8"/>
  <c r="C165" i="8"/>
  <c r="C164" i="8"/>
  <c r="C163" i="8"/>
  <c r="C162" i="8"/>
  <c r="C161" i="8"/>
  <c r="C160" i="8"/>
  <c r="C159" i="8"/>
  <c r="C158" i="8"/>
  <c r="C157" i="8"/>
  <c r="C156" i="8"/>
  <c r="C155" i="8"/>
  <c r="C154" i="8"/>
  <c r="C153" i="8"/>
  <c r="C152" i="8"/>
  <c r="C151" i="8"/>
  <c r="C150" i="8"/>
  <c r="C149" i="8"/>
  <c r="C148" i="8"/>
  <c r="C147" i="8"/>
  <c r="C146" i="8"/>
  <c r="C145" i="8"/>
  <c r="C144" i="8"/>
  <c r="C143" i="8"/>
  <c r="C142" i="8"/>
  <c r="C141" i="8"/>
  <c r="C140" i="8"/>
  <c r="C139" i="8"/>
  <c r="C138" i="8"/>
  <c r="C137" i="8"/>
  <c r="C136" i="8"/>
  <c r="C135" i="8"/>
  <c r="C134" i="8"/>
  <c r="C133" i="8"/>
  <c r="C132" i="8"/>
  <c r="C131" i="8"/>
  <c r="C130" i="8"/>
  <c r="C129" i="8"/>
  <c r="C128" i="8"/>
  <c r="C127" i="8"/>
  <c r="C126" i="8"/>
  <c r="C125" i="8"/>
  <c r="C124" i="8"/>
  <c r="C123" i="8"/>
  <c r="C122" i="8"/>
  <c r="C121" i="8"/>
  <c r="C120" i="8"/>
  <c r="C119" i="8"/>
  <c r="C118" i="8"/>
  <c r="C117" i="8"/>
  <c r="C116" i="8"/>
  <c r="C115" i="8"/>
  <c r="C114" i="8"/>
  <c r="C113" i="8"/>
  <c r="C112" i="8"/>
  <c r="C111" i="8"/>
  <c r="C110" i="8"/>
  <c r="C109" i="8"/>
  <c r="C108" i="8"/>
  <c r="C107" i="8"/>
  <c r="C106" i="8"/>
  <c r="C105" i="8"/>
  <c r="C104" i="8"/>
  <c r="C103" i="8"/>
  <c r="C102" i="8"/>
  <c r="C101" i="8"/>
  <c r="C100" i="8"/>
  <c r="C99" i="8"/>
  <c r="C98" i="8"/>
  <c r="C97" i="8"/>
  <c r="C96" i="8"/>
  <c r="C95" i="8"/>
  <c r="C94" i="8"/>
  <c r="C93" i="8"/>
  <c r="C92" i="8"/>
  <c r="C91" i="8"/>
  <c r="C90" i="8"/>
  <c r="C89" i="8"/>
  <c r="C88" i="8"/>
  <c r="C87" i="8"/>
  <c r="C86" i="8"/>
  <c r="C85" i="8"/>
  <c r="C84" i="8"/>
  <c r="C83" i="8"/>
  <c r="C82" i="8"/>
  <c r="C81" i="8"/>
  <c r="C80" i="8"/>
  <c r="C79" i="8"/>
  <c r="C78" i="8"/>
  <c r="C77" i="8"/>
  <c r="C76" i="8"/>
  <c r="C75" i="8"/>
  <c r="C74" i="8"/>
  <c r="C73" i="8"/>
  <c r="C72" i="8"/>
  <c r="C71" i="8"/>
  <c r="C70" i="8"/>
  <c r="C69" i="8"/>
  <c r="C68" i="8"/>
  <c r="C67" i="8"/>
  <c r="C66" i="8"/>
  <c r="C65" i="8"/>
  <c r="C64" i="8"/>
  <c r="C63" i="8"/>
  <c r="C62" i="8"/>
  <c r="C61" i="8"/>
  <c r="C60" i="8"/>
  <c r="C59" i="8"/>
  <c r="C58" i="8"/>
  <c r="C57" i="8"/>
  <c r="C56" i="8"/>
  <c r="C55" i="8"/>
  <c r="C54" i="8"/>
  <c r="C53" i="8"/>
  <c r="C52" i="8"/>
  <c r="C51" i="8"/>
  <c r="C50" i="8"/>
  <c r="C49" i="8"/>
  <c r="C48" i="8"/>
  <c r="C47" i="8"/>
  <c r="C46" i="8"/>
  <c r="C45" i="8"/>
  <c r="C44" i="8"/>
  <c r="C43" i="8"/>
  <c r="C42" i="8"/>
  <c r="C41" i="8"/>
  <c r="C40" i="8"/>
  <c r="C39" i="8"/>
  <c r="C38" i="8"/>
  <c r="C37" i="8"/>
  <c r="C36" i="8"/>
  <c r="C35" i="8"/>
  <c r="C34" i="8"/>
  <c r="C33" i="8"/>
  <c r="C32" i="8"/>
  <c r="C31" i="8"/>
  <c r="C30" i="8"/>
  <c r="C29" i="8"/>
  <c r="C28" i="8"/>
  <c r="C27" i="8"/>
  <c r="C26" i="8"/>
  <c r="C25" i="8"/>
  <c r="C24" i="8"/>
  <c r="C23" i="8"/>
  <c r="C22" i="8"/>
  <c r="C21" i="8"/>
  <c r="C20" i="8"/>
  <c r="C19" i="8"/>
  <c r="C18" i="8"/>
  <c r="C17" i="8"/>
  <c r="C16" i="8"/>
  <c r="C15" i="8"/>
  <c r="C14" i="8"/>
  <c r="C13" i="8"/>
  <c r="C12" i="8"/>
  <c r="C11" i="8"/>
  <c r="C10" i="8"/>
  <c r="C9" i="8"/>
  <c r="C8" i="8"/>
  <c r="C7" i="8"/>
  <c r="Q1" i="16" l="1"/>
  <c r="K1" i="8" s="1"/>
  <c r="R1" i="16"/>
  <c r="L1" i="8" s="1"/>
  <c r="S1" i="16"/>
  <c r="M1" i="8" s="1"/>
  <c r="T1" i="16"/>
  <c r="U1" i="16"/>
  <c r="P1" i="16"/>
  <c r="B1" i="16"/>
  <c r="C1" i="16"/>
  <c r="D1" i="16"/>
  <c r="E1" i="16"/>
  <c r="F1" i="16"/>
  <c r="G1" i="16"/>
  <c r="H1" i="16"/>
  <c r="I1" i="16"/>
  <c r="D1" i="8" s="1"/>
  <c r="J1" i="16"/>
  <c r="E1" i="8" s="1"/>
  <c r="K1" i="16"/>
  <c r="F1" i="8" s="1"/>
  <c r="L1" i="16"/>
  <c r="M1" i="16"/>
  <c r="A1" i="16"/>
  <c r="A10" i="16" l="1"/>
  <c r="A11" i="16"/>
  <c r="A12" i="16"/>
  <c r="A13" i="16"/>
  <c r="A14" i="16"/>
  <c r="A15" i="16"/>
  <c r="A16" i="16"/>
  <c r="A17" i="16"/>
  <c r="A18" i="16"/>
  <c r="A19" i="16"/>
  <c r="A20" i="16"/>
  <c r="A21" i="16"/>
  <c r="A22" i="16"/>
  <c r="A23" i="16"/>
  <c r="A24" i="16"/>
  <c r="A25" i="16"/>
  <c r="A26" i="16"/>
  <c r="A27" i="16"/>
  <c r="A28" i="16"/>
  <c r="A29" i="16"/>
  <c r="A30" i="16"/>
  <c r="A31" i="16"/>
  <c r="A32" i="16"/>
  <c r="A33" i="16"/>
  <c r="A34" i="16"/>
  <c r="A35" i="16"/>
  <c r="A36" i="16"/>
  <c r="A37" i="16"/>
  <c r="A38" i="16"/>
  <c r="A39" i="16"/>
  <c r="A40" i="16"/>
  <c r="A41" i="16"/>
  <c r="A42" i="16"/>
  <c r="A43" i="16"/>
  <c r="A44" i="16"/>
  <c r="A45" i="16"/>
  <c r="A46" i="16"/>
  <c r="A47" i="16"/>
  <c r="A48" i="16"/>
  <c r="A49" i="16"/>
  <c r="A50" i="16"/>
  <c r="A51" i="16"/>
  <c r="A52" i="16"/>
  <c r="A53" i="16"/>
  <c r="A54" i="16"/>
  <c r="A55" i="16"/>
  <c r="A56" i="16"/>
  <c r="A57" i="16"/>
  <c r="A58" i="16"/>
  <c r="A59" i="16"/>
  <c r="A60" i="16"/>
  <c r="A61" i="16"/>
  <c r="A62" i="16"/>
  <c r="A63" i="16"/>
  <c r="A64" i="16"/>
  <c r="A65" i="16"/>
  <c r="A66" i="16"/>
  <c r="A67" i="16"/>
  <c r="A68" i="16"/>
  <c r="A69" i="16"/>
  <c r="A70" i="16"/>
  <c r="A71" i="16"/>
  <c r="A72" i="16"/>
  <c r="A73" i="16"/>
  <c r="A74" i="16"/>
  <c r="A75" i="16"/>
  <c r="A76" i="16"/>
  <c r="A77" i="16"/>
  <c r="A78" i="16"/>
  <c r="A79" i="16"/>
  <c r="A80" i="16"/>
  <c r="A81" i="16"/>
  <c r="A82" i="16"/>
  <c r="A83" i="16"/>
  <c r="A84" i="16"/>
  <c r="A85" i="16"/>
  <c r="A86" i="16"/>
  <c r="A87" i="16"/>
  <c r="A88" i="16"/>
  <c r="A89" i="16"/>
  <c r="A90" i="16"/>
  <c r="A91" i="16"/>
  <c r="A92" i="16"/>
  <c r="A93" i="16"/>
  <c r="A94" i="16"/>
  <c r="A95" i="16"/>
  <c r="A96" i="16"/>
  <c r="A97" i="16"/>
  <c r="A98" i="16"/>
  <c r="A99" i="16"/>
  <c r="A100" i="16"/>
  <c r="A101" i="16"/>
  <c r="A102" i="16"/>
  <c r="A103" i="16"/>
  <c r="A104" i="16"/>
  <c r="A105" i="16"/>
  <c r="A106" i="16"/>
  <c r="A107" i="16"/>
  <c r="A108" i="16"/>
  <c r="A109" i="16"/>
  <c r="A110" i="16"/>
  <c r="A111" i="16"/>
  <c r="A112" i="16"/>
  <c r="A113" i="16"/>
  <c r="A114" i="16"/>
  <c r="A115" i="16"/>
  <c r="A116" i="16"/>
  <c r="A117" i="16"/>
  <c r="A118" i="16"/>
  <c r="A119" i="16"/>
  <c r="A120" i="16"/>
  <c r="A121" i="16"/>
  <c r="A122" i="16"/>
  <c r="A123" i="16"/>
  <c r="A124" i="16"/>
  <c r="A125" i="16"/>
  <c r="A126" i="16"/>
  <c r="A127" i="16"/>
  <c r="A128" i="16"/>
  <c r="A129" i="16"/>
  <c r="A130" i="16"/>
  <c r="A131" i="16"/>
  <c r="A132" i="16"/>
  <c r="A133" i="16"/>
  <c r="A134" i="16"/>
  <c r="A135" i="16"/>
  <c r="A136" i="16"/>
  <c r="A137" i="16"/>
  <c r="A138" i="16"/>
  <c r="A139" i="16"/>
  <c r="A140" i="16"/>
  <c r="A141" i="16"/>
  <c r="A142" i="16"/>
  <c r="A143" i="16"/>
  <c r="A144" i="16"/>
  <c r="A145" i="16"/>
  <c r="A146" i="16"/>
  <c r="A147" i="16"/>
  <c r="A148" i="16"/>
  <c r="A149" i="16"/>
  <c r="A150" i="16"/>
  <c r="A151" i="16"/>
  <c r="A152" i="16"/>
  <c r="A153" i="16"/>
  <c r="A154" i="16"/>
  <c r="A155" i="16"/>
  <c r="A156" i="16"/>
  <c r="A157" i="16"/>
  <c r="A158" i="16"/>
  <c r="A159" i="16"/>
  <c r="A160" i="16"/>
  <c r="A161" i="16"/>
  <c r="A162" i="16"/>
  <c r="A163" i="16"/>
  <c r="A164" i="16"/>
  <c r="A165" i="16"/>
  <c r="A166" i="16"/>
  <c r="A167" i="16"/>
  <c r="A168" i="16"/>
  <c r="A169" i="16"/>
  <c r="A170" i="16"/>
  <c r="A171" i="16"/>
  <c r="A172" i="16"/>
  <c r="A173" i="16"/>
  <c r="A174" i="16"/>
  <c r="A175" i="16"/>
  <c r="A176" i="16"/>
  <c r="A177" i="16"/>
  <c r="A178" i="16"/>
  <c r="A179" i="16"/>
  <c r="A180" i="16"/>
  <c r="A181" i="16"/>
  <c r="A182" i="16"/>
  <c r="A183" i="16"/>
  <c r="A184" i="16"/>
  <c r="A185" i="16"/>
  <c r="A186" i="16"/>
  <c r="A187" i="16"/>
  <c r="A188" i="16"/>
  <c r="A189" i="16"/>
  <c r="A190" i="16"/>
  <c r="A191" i="16"/>
  <c r="A192" i="16"/>
  <c r="A193" i="16"/>
  <c r="A194" i="16"/>
  <c r="A195" i="16"/>
  <c r="A196" i="16"/>
  <c r="A197" i="16"/>
  <c r="A198" i="16"/>
  <c r="A199" i="16"/>
  <c r="A200" i="16"/>
  <c r="A201" i="16"/>
  <c r="A202" i="16"/>
  <c r="A203" i="16"/>
  <c r="A204" i="16"/>
  <c r="A205" i="16"/>
  <c r="A206" i="16"/>
  <c r="A207" i="16"/>
  <c r="A208" i="16"/>
  <c r="A209" i="16"/>
  <c r="A210" i="16"/>
  <c r="A211" i="16"/>
  <c r="A212" i="16"/>
  <c r="A213" i="16"/>
  <c r="A214" i="16"/>
  <c r="A215" i="16"/>
  <c r="A216" i="16"/>
  <c r="A217" i="16"/>
  <c r="A218" i="16"/>
  <c r="A219" i="16"/>
  <c r="A220" i="16"/>
  <c r="A221" i="16"/>
  <c r="A222" i="16"/>
  <c r="A223" i="16"/>
  <c r="A224" i="16"/>
  <c r="A225" i="16"/>
  <c r="A226" i="16"/>
  <c r="A227" i="16"/>
  <c r="A228" i="16"/>
  <c r="A229" i="16"/>
  <c r="A230" i="16"/>
  <c r="A231" i="16"/>
  <c r="A232" i="16"/>
  <c r="A233" i="16"/>
  <c r="A234" i="16"/>
  <c r="A235" i="16"/>
  <c r="A236" i="16"/>
  <c r="A237" i="16"/>
  <c r="A238" i="16"/>
  <c r="A239" i="16"/>
  <c r="A240" i="16"/>
  <c r="A241" i="16"/>
  <c r="A242" i="16"/>
  <c r="A243" i="16"/>
  <c r="A244" i="16"/>
  <c r="A245" i="16"/>
  <c r="A246" i="16"/>
  <c r="A247" i="16"/>
  <c r="A248" i="16"/>
  <c r="A249" i="16"/>
  <c r="A250" i="16"/>
  <c r="A251" i="16"/>
  <c r="A252" i="16"/>
  <c r="A253" i="16"/>
  <c r="A254" i="16"/>
  <c r="A255" i="16"/>
  <c r="A256" i="16"/>
  <c r="A257" i="16"/>
  <c r="A258" i="16"/>
  <c r="A259" i="16"/>
  <c r="A260" i="16"/>
  <c r="A261" i="16"/>
  <c r="A262" i="16"/>
  <c r="A263" i="16"/>
  <c r="A264" i="16"/>
  <c r="A265" i="16"/>
  <c r="A266" i="16"/>
  <c r="A267" i="16"/>
  <c r="A268" i="16"/>
  <c r="A269" i="16"/>
  <c r="A270" i="16"/>
  <c r="A271" i="16"/>
  <c r="A272" i="16"/>
  <c r="A273" i="16"/>
  <c r="A274" i="16"/>
  <c r="A275" i="16"/>
  <c r="A276" i="16"/>
  <c r="A277" i="16"/>
  <c r="A278" i="16"/>
  <c r="A279" i="16"/>
  <c r="A280" i="16"/>
  <c r="A281" i="16"/>
  <c r="A282" i="16"/>
  <c r="A283" i="16"/>
  <c r="A284" i="16"/>
  <c r="A285" i="16"/>
  <c r="A9" i="16"/>
  <c r="R9" i="16"/>
  <c r="L7" i="8" s="1"/>
  <c r="R11" i="16"/>
  <c r="L9" i="8" s="1"/>
  <c r="R12" i="16"/>
  <c r="L10" i="8" s="1"/>
  <c r="R13" i="16"/>
  <c r="L11" i="8" s="1"/>
  <c r="R14" i="16"/>
  <c r="L12" i="8" s="1"/>
  <c r="R15" i="16"/>
  <c r="L13" i="8" s="1"/>
  <c r="R16" i="16"/>
  <c r="L14" i="8" s="1"/>
  <c r="R17" i="16"/>
  <c r="L15" i="8" s="1"/>
  <c r="R18" i="16"/>
  <c r="L16" i="8" s="1"/>
  <c r="R19" i="16"/>
  <c r="L17" i="8" s="1"/>
  <c r="R20" i="16"/>
  <c r="L18" i="8" s="1"/>
  <c r="R21" i="16"/>
  <c r="L19" i="8" s="1"/>
  <c r="R22" i="16"/>
  <c r="L20" i="8" s="1"/>
  <c r="R23" i="16"/>
  <c r="L21" i="8" s="1"/>
  <c r="R24" i="16"/>
  <c r="L22" i="8" s="1"/>
  <c r="R25" i="16"/>
  <c r="L23" i="8" s="1"/>
  <c r="R26" i="16"/>
  <c r="L24" i="8" s="1"/>
  <c r="R27" i="16"/>
  <c r="L25" i="8" s="1"/>
  <c r="R28" i="16"/>
  <c r="L26" i="8" s="1"/>
  <c r="R29" i="16"/>
  <c r="L27" i="8" s="1"/>
  <c r="S10" i="16"/>
  <c r="M8" i="8" s="1"/>
  <c r="R10" i="16"/>
  <c r="L8" i="8" s="1"/>
  <c r="S9" i="16"/>
  <c r="M7" i="8" s="1"/>
  <c r="Q9" i="16"/>
  <c r="K7" i="8" s="1"/>
  <c r="Q11" i="16"/>
  <c r="K9" i="8" s="1"/>
  <c r="S11" i="16"/>
  <c r="M9" i="8" s="1"/>
  <c r="Q12" i="16"/>
  <c r="K10" i="8" s="1"/>
  <c r="S12" i="16"/>
  <c r="M10" i="8" s="1"/>
  <c r="Q13" i="16"/>
  <c r="K11" i="8" s="1"/>
  <c r="S13" i="16"/>
  <c r="M11" i="8" s="1"/>
  <c r="Q14" i="16"/>
  <c r="K12" i="8" s="1"/>
  <c r="S14" i="16"/>
  <c r="M12" i="8" s="1"/>
  <c r="Q15" i="16"/>
  <c r="K13" i="8" s="1"/>
  <c r="S15" i="16"/>
  <c r="M13" i="8" s="1"/>
  <c r="Q16" i="16"/>
  <c r="K14" i="8" s="1"/>
  <c r="S16" i="16"/>
  <c r="M14" i="8" s="1"/>
  <c r="Q17" i="16"/>
  <c r="K15" i="8" s="1"/>
  <c r="S17" i="16"/>
  <c r="M15" i="8" s="1"/>
  <c r="Q18" i="16"/>
  <c r="K16" i="8" s="1"/>
  <c r="S18" i="16"/>
  <c r="M16" i="8" s="1"/>
  <c r="Q19" i="16"/>
  <c r="K17" i="8" s="1"/>
  <c r="S19" i="16"/>
  <c r="M17" i="8" s="1"/>
  <c r="Q20" i="16"/>
  <c r="K18" i="8" s="1"/>
  <c r="S20" i="16"/>
  <c r="M18" i="8" s="1"/>
  <c r="Q21" i="16"/>
  <c r="K19" i="8" s="1"/>
  <c r="S21" i="16"/>
  <c r="M19" i="8" s="1"/>
  <c r="Q22" i="16"/>
  <c r="K20" i="8" s="1"/>
  <c r="S22" i="16"/>
  <c r="M20" i="8" s="1"/>
  <c r="Q23" i="16"/>
  <c r="K21" i="8" s="1"/>
  <c r="S23" i="16"/>
  <c r="M21" i="8" s="1"/>
  <c r="Q24" i="16"/>
  <c r="K22" i="8" s="1"/>
  <c r="S24" i="16"/>
  <c r="M22" i="8" s="1"/>
  <c r="Q25" i="16"/>
  <c r="K23" i="8" s="1"/>
  <c r="S25" i="16"/>
  <c r="M23" i="8" s="1"/>
  <c r="Q26" i="16"/>
  <c r="K24" i="8" s="1"/>
  <c r="S26" i="16"/>
  <c r="M24" i="8" s="1"/>
  <c r="Q27" i="16"/>
  <c r="K25" i="8" s="1"/>
  <c r="S27" i="16"/>
  <c r="M25" i="8" s="1"/>
  <c r="Q28" i="16"/>
  <c r="S28" i="16"/>
  <c r="Q29" i="16"/>
  <c r="K27" i="8" s="1"/>
  <c r="S29" i="16"/>
  <c r="M27" i="8" s="1"/>
  <c r="L38" i="16"/>
  <c r="M38" i="16"/>
  <c r="L39" i="16"/>
  <c r="M39" i="16"/>
  <c r="L40" i="16"/>
  <c r="M40" i="16"/>
  <c r="L41" i="16"/>
  <c r="M41" i="16"/>
  <c r="L42" i="16"/>
  <c r="M42" i="16"/>
  <c r="L43" i="16"/>
  <c r="M43" i="16"/>
  <c r="L44" i="16"/>
  <c r="M44" i="16"/>
  <c r="L45" i="16"/>
  <c r="M45" i="16"/>
  <c r="L46" i="16"/>
  <c r="M46" i="16"/>
  <c r="L47" i="16"/>
  <c r="M47" i="16"/>
  <c r="L48" i="16"/>
  <c r="M48" i="16"/>
  <c r="L49" i="16"/>
  <c r="M49" i="16"/>
  <c r="L50" i="16"/>
  <c r="M50" i="16"/>
  <c r="L51" i="16"/>
  <c r="M51" i="16"/>
  <c r="L52" i="16"/>
  <c r="M52" i="16"/>
  <c r="L53" i="16"/>
  <c r="M53" i="16"/>
  <c r="L54" i="16"/>
  <c r="M54" i="16"/>
  <c r="L55" i="16"/>
  <c r="M55" i="16"/>
  <c r="L56" i="16"/>
  <c r="M56" i="16"/>
  <c r="L57" i="16"/>
  <c r="M57" i="16"/>
  <c r="L58" i="16"/>
  <c r="M58" i="16"/>
  <c r="L59" i="16"/>
  <c r="M59" i="16"/>
  <c r="L60" i="16"/>
  <c r="M60" i="16"/>
  <c r="L61" i="16"/>
  <c r="M61" i="16"/>
  <c r="L62" i="16"/>
  <c r="M62" i="16"/>
  <c r="L63" i="16"/>
  <c r="M63" i="16"/>
  <c r="L64" i="16"/>
  <c r="M64" i="16"/>
  <c r="L65" i="16"/>
  <c r="M65" i="16"/>
  <c r="L66" i="16"/>
  <c r="M66" i="16"/>
  <c r="L67" i="16"/>
  <c r="M67" i="16"/>
  <c r="L68" i="16"/>
  <c r="M68" i="16"/>
  <c r="L69" i="16"/>
  <c r="M69" i="16"/>
  <c r="L70" i="16"/>
  <c r="M70" i="16"/>
  <c r="L71" i="16"/>
  <c r="M71" i="16"/>
  <c r="L72" i="16"/>
  <c r="M72" i="16"/>
  <c r="L73" i="16"/>
  <c r="M73" i="16"/>
  <c r="L74" i="16"/>
  <c r="M74" i="16"/>
  <c r="L75" i="16"/>
  <c r="M75" i="16"/>
  <c r="L76" i="16"/>
  <c r="M76" i="16"/>
  <c r="L77" i="16"/>
  <c r="M77" i="16"/>
  <c r="L78" i="16"/>
  <c r="M78" i="16"/>
  <c r="L79" i="16"/>
  <c r="M79" i="16"/>
  <c r="L80" i="16"/>
  <c r="M80" i="16"/>
  <c r="L81" i="16"/>
  <c r="M81" i="16"/>
  <c r="L82" i="16"/>
  <c r="M82" i="16"/>
  <c r="L83" i="16"/>
  <c r="M83" i="16"/>
  <c r="L84" i="16"/>
  <c r="M84" i="16"/>
  <c r="L85" i="16"/>
  <c r="M85" i="16"/>
  <c r="L86" i="16"/>
  <c r="M86" i="16"/>
  <c r="L87" i="16"/>
  <c r="M87" i="16"/>
  <c r="L88" i="16"/>
  <c r="M88" i="16"/>
  <c r="L89" i="16"/>
  <c r="M89" i="16"/>
  <c r="L90" i="16"/>
  <c r="M90" i="16"/>
  <c r="L91" i="16"/>
  <c r="M91" i="16"/>
  <c r="L92" i="16"/>
  <c r="M92" i="16"/>
  <c r="L93" i="16"/>
  <c r="M93" i="16"/>
  <c r="L94" i="16"/>
  <c r="M94" i="16"/>
  <c r="L95" i="16"/>
  <c r="M95" i="16"/>
  <c r="L96" i="16"/>
  <c r="M96" i="16"/>
  <c r="L97" i="16"/>
  <c r="M97" i="16"/>
  <c r="L98" i="16"/>
  <c r="M98" i="16"/>
  <c r="L99" i="16"/>
  <c r="M99" i="16"/>
  <c r="L100" i="16"/>
  <c r="M100" i="16"/>
  <c r="L101" i="16"/>
  <c r="M101" i="16"/>
  <c r="L102" i="16"/>
  <c r="M102" i="16"/>
  <c r="L103" i="16"/>
  <c r="M103" i="16"/>
  <c r="L104" i="16"/>
  <c r="M104" i="16"/>
  <c r="L105" i="16"/>
  <c r="M105" i="16"/>
  <c r="L106" i="16"/>
  <c r="M106" i="16"/>
  <c r="L107" i="16"/>
  <c r="M107" i="16"/>
  <c r="L108" i="16"/>
  <c r="M108" i="16"/>
  <c r="L109" i="16"/>
  <c r="M109" i="16"/>
  <c r="L110" i="16"/>
  <c r="M110" i="16"/>
  <c r="L111" i="16"/>
  <c r="M111" i="16"/>
  <c r="L112" i="16"/>
  <c r="M112" i="16"/>
  <c r="L113" i="16"/>
  <c r="M113" i="16"/>
  <c r="L114" i="16"/>
  <c r="M114" i="16"/>
  <c r="L115" i="16"/>
  <c r="M115" i="16"/>
  <c r="L116" i="16"/>
  <c r="M116" i="16"/>
  <c r="L117" i="16"/>
  <c r="M117" i="16"/>
  <c r="L118" i="16"/>
  <c r="M118" i="16"/>
  <c r="L119" i="16"/>
  <c r="M119" i="16"/>
  <c r="L120" i="16"/>
  <c r="M120" i="16"/>
  <c r="L121" i="16"/>
  <c r="M121" i="16"/>
  <c r="L122" i="16"/>
  <c r="M122" i="16"/>
  <c r="L123" i="16"/>
  <c r="M123" i="16"/>
  <c r="L124" i="16"/>
  <c r="M124" i="16"/>
  <c r="L125" i="16"/>
  <c r="M125" i="16"/>
  <c r="L126" i="16"/>
  <c r="M126" i="16"/>
  <c r="L127" i="16"/>
  <c r="M127" i="16"/>
  <c r="L128" i="16"/>
  <c r="M128" i="16"/>
  <c r="L129" i="16"/>
  <c r="M129" i="16"/>
  <c r="L130" i="16"/>
  <c r="M130" i="16"/>
  <c r="L131" i="16"/>
  <c r="M131" i="16"/>
  <c r="L132" i="16"/>
  <c r="M132" i="16"/>
  <c r="L133" i="16"/>
  <c r="M133" i="16"/>
  <c r="L134" i="16"/>
  <c r="M134" i="16"/>
  <c r="L135" i="16"/>
  <c r="M135" i="16"/>
  <c r="L136" i="16"/>
  <c r="M136" i="16"/>
  <c r="L137" i="16"/>
  <c r="M137" i="16"/>
  <c r="L138" i="16"/>
  <c r="M138" i="16"/>
  <c r="L139" i="16"/>
  <c r="M139" i="16"/>
  <c r="L140" i="16"/>
  <c r="M140" i="16"/>
  <c r="L141" i="16"/>
  <c r="M141" i="16"/>
  <c r="L142" i="16"/>
  <c r="M142" i="16"/>
  <c r="L143" i="16"/>
  <c r="M143" i="16"/>
  <c r="L144" i="16"/>
  <c r="M144" i="16"/>
  <c r="L145" i="16"/>
  <c r="M145" i="16"/>
  <c r="L146" i="16"/>
  <c r="M146" i="16"/>
  <c r="L147" i="16"/>
  <c r="M147" i="16"/>
  <c r="L148" i="16"/>
  <c r="M148" i="16"/>
  <c r="L149" i="16"/>
  <c r="M149" i="16"/>
  <c r="L150" i="16"/>
  <c r="M150" i="16"/>
  <c r="L151" i="16"/>
  <c r="M151" i="16"/>
  <c r="L152" i="16"/>
  <c r="M152" i="16"/>
  <c r="L153" i="16"/>
  <c r="M153" i="16"/>
  <c r="L154" i="16"/>
  <c r="M154" i="16"/>
  <c r="L155" i="16"/>
  <c r="M155" i="16"/>
  <c r="L156" i="16"/>
  <c r="M156" i="16"/>
  <c r="L157" i="16"/>
  <c r="M157" i="16"/>
  <c r="L158" i="16"/>
  <c r="M158" i="16"/>
  <c r="L159" i="16"/>
  <c r="M159" i="16"/>
  <c r="L160" i="16"/>
  <c r="M160" i="16"/>
  <c r="L161" i="16"/>
  <c r="M161" i="16"/>
  <c r="L162" i="16"/>
  <c r="M162" i="16"/>
  <c r="L163" i="16"/>
  <c r="M163" i="16"/>
  <c r="L164" i="16"/>
  <c r="M164" i="16"/>
  <c r="L165" i="16"/>
  <c r="M165" i="16"/>
  <c r="L166" i="16"/>
  <c r="M166" i="16"/>
  <c r="L167" i="16"/>
  <c r="M167" i="16"/>
  <c r="L168" i="16"/>
  <c r="M168" i="16"/>
  <c r="L169" i="16"/>
  <c r="M169" i="16"/>
  <c r="L170" i="16"/>
  <c r="M170" i="16"/>
  <c r="L171" i="16"/>
  <c r="M171" i="16"/>
  <c r="L172" i="16"/>
  <c r="M172" i="16"/>
  <c r="L173" i="16"/>
  <c r="M173" i="16"/>
  <c r="L174" i="16"/>
  <c r="M174" i="16"/>
  <c r="L175" i="16"/>
  <c r="M175" i="16"/>
  <c r="L176" i="16"/>
  <c r="M176" i="16"/>
  <c r="L177" i="16"/>
  <c r="M177" i="16"/>
  <c r="L178" i="16"/>
  <c r="M178" i="16"/>
  <c r="L179" i="16"/>
  <c r="M179" i="16"/>
  <c r="L180" i="16"/>
  <c r="M180" i="16"/>
  <c r="L181" i="16"/>
  <c r="M181" i="16"/>
  <c r="L182" i="16"/>
  <c r="M182" i="16"/>
  <c r="L183" i="16"/>
  <c r="M183" i="16"/>
  <c r="L184" i="16"/>
  <c r="M184" i="16"/>
  <c r="L185" i="16"/>
  <c r="M185" i="16"/>
  <c r="L186" i="16"/>
  <c r="M186" i="16"/>
  <c r="L187" i="16"/>
  <c r="M187" i="16"/>
  <c r="L188" i="16"/>
  <c r="M188" i="16"/>
  <c r="L189" i="16"/>
  <c r="M189" i="16"/>
  <c r="L190" i="16"/>
  <c r="M190" i="16"/>
  <c r="L191" i="16"/>
  <c r="M191" i="16"/>
  <c r="L192" i="16"/>
  <c r="M192" i="16"/>
  <c r="L193" i="16"/>
  <c r="M193" i="16"/>
  <c r="L194" i="16"/>
  <c r="M194" i="16"/>
  <c r="L195" i="16"/>
  <c r="M195" i="16"/>
  <c r="L196" i="16"/>
  <c r="M196" i="16"/>
  <c r="L197" i="16"/>
  <c r="M197" i="16"/>
  <c r="L198" i="16"/>
  <c r="M198" i="16"/>
  <c r="L199" i="16"/>
  <c r="M199" i="16"/>
  <c r="L200" i="16"/>
  <c r="M200" i="16"/>
  <c r="L201" i="16"/>
  <c r="M201" i="16"/>
  <c r="L202" i="16"/>
  <c r="M202" i="16"/>
  <c r="L203" i="16"/>
  <c r="M203" i="16"/>
  <c r="L204" i="16"/>
  <c r="M204" i="16"/>
  <c r="L205" i="16"/>
  <c r="M205" i="16"/>
  <c r="L206" i="16"/>
  <c r="M206" i="16"/>
  <c r="L207" i="16"/>
  <c r="M207" i="16"/>
  <c r="L208" i="16"/>
  <c r="M208" i="16"/>
  <c r="L209" i="16"/>
  <c r="M209" i="16"/>
  <c r="L210" i="16"/>
  <c r="M210" i="16"/>
  <c r="L211" i="16"/>
  <c r="M211" i="16"/>
  <c r="L212" i="16"/>
  <c r="M212" i="16"/>
  <c r="L213" i="16"/>
  <c r="M213" i="16"/>
  <c r="L214" i="16"/>
  <c r="M214" i="16"/>
  <c r="L215" i="16"/>
  <c r="M215" i="16"/>
  <c r="L216" i="16"/>
  <c r="M216" i="16"/>
  <c r="L217" i="16"/>
  <c r="M217" i="16"/>
  <c r="L218" i="16"/>
  <c r="M218" i="16"/>
  <c r="L219" i="16"/>
  <c r="M219" i="16"/>
  <c r="L220" i="16"/>
  <c r="M220" i="16"/>
  <c r="L221" i="16"/>
  <c r="M221" i="16"/>
  <c r="L222" i="16"/>
  <c r="M222" i="16"/>
  <c r="L223" i="16"/>
  <c r="M223" i="16"/>
  <c r="L224" i="16"/>
  <c r="M224" i="16"/>
  <c r="L225" i="16"/>
  <c r="M225" i="16"/>
  <c r="L226" i="16"/>
  <c r="M226" i="16"/>
  <c r="L227" i="16"/>
  <c r="M227" i="16"/>
  <c r="L228" i="16"/>
  <c r="M228" i="16"/>
  <c r="L229" i="16"/>
  <c r="M229" i="16"/>
  <c r="L230" i="16"/>
  <c r="M230" i="16"/>
  <c r="L231" i="16"/>
  <c r="M231" i="16"/>
  <c r="L232" i="16"/>
  <c r="M232" i="16"/>
  <c r="L233" i="16"/>
  <c r="M233" i="16"/>
  <c r="L234" i="16"/>
  <c r="M234" i="16"/>
  <c r="L235" i="16"/>
  <c r="M235" i="16"/>
  <c r="L236" i="16"/>
  <c r="M236" i="16"/>
  <c r="L237" i="16"/>
  <c r="M237" i="16"/>
  <c r="L238" i="16"/>
  <c r="M238" i="16"/>
  <c r="L239" i="16"/>
  <c r="M239" i="16"/>
  <c r="L240" i="16"/>
  <c r="M240" i="16"/>
  <c r="L241" i="16"/>
  <c r="M241" i="16"/>
  <c r="L242" i="16"/>
  <c r="M242" i="16"/>
  <c r="L243" i="16"/>
  <c r="M243" i="16"/>
  <c r="L244" i="16"/>
  <c r="M244" i="16"/>
  <c r="L245" i="16"/>
  <c r="M245" i="16"/>
  <c r="L246" i="16"/>
  <c r="M246" i="16"/>
  <c r="L247" i="16"/>
  <c r="M247" i="16"/>
  <c r="L248" i="16"/>
  <c r="M248" i="16"/>
  <c r="L249" i="16"/>
  <c r="M249" i="16"/>
  <c r="L250" i="16"/>
  <c r="M250" i="16"/>
  <c r="L251" i="16"/>
  <c r="M251" i="16"/>
  <c r="L252" i="16"/>
  <c r="M252" i="16"/>
  <c r="L253" i="16"/>
  <c r="M253" i="16"/>
  <c r="L254" i="16"/>
  <c r="M254" i="16"/>
  <c r="L255" i="16"/>
  <c r="M255" i="16"/>
  <c r="L256" i="16"/>
  <c r="M256" i="16"/>
  <c r="L257" i="16"/>
  <c r="M257" i="16"/>
  <c r="L258" i="16"/>
  <c r="M258" i="16"/>
  <c r="L259" i="16"/>
  <c r="M259" i="16"/>
  <c r="L260" i="16"/>
  <c r="M260" i="16"/>
  <c r="L261" i="16"/>
  <c r="M261" i="16"/>
  <c r="L262" i="16"/>
  <c r="M262" i="16"/>
  <c r="L263" i="16"/>
  <c r="M263" i="16"/>
  <c r="L264" i="16"/>
  <c r="M264" i="16"/>
  <c r="L265" i="16"/>
  <c r="M265" i="16"/>
  <c r="L266" i="16"/>
  <c r="M266" i="16"/>
  <c r="L267" i="16"/>
  <c r="M267" i="16"/>
  <c r="L268" i="16"/>
  <c r="M268" i="16"/>
  <c r="L269" i="16"/>
  <c r="M269" i="16"/>
  <c r="L270" i="16"/>
  <c r="M270" i="16"/>
  <c r="L271" i="16"/>
  <c r="M271" i="16"/>
  <c r="L272" i="16"/>
  <c r="M272" i="16"/>
  <c r="L273" i="16"/>
  <c r="M273" i="16"/>
  <c r="L274" i="16"/>
  <c r="M274" i="16"/>
  <c r="L275" i="16"/>
  <c r="M275" i="16"/>
  <c r="L276" i="16"/>
  <c r="M276" i="16"/>
  <c r="L277" i="16"/>
  <c r="M277" i="16"/>
  <c r="L278" i="16"/>
  <c r="M278" i="16"/>
  <c r="L279" i="16"/>
  <c r="M279" i="16"/>
  <c r="L280" i="16"/>
  <c r="M280" i="16"/>
  <c r="L281" i="16"/>
  <c r="M281" i="16"/>
  <c r="L282" i="16"/>
  <c r="M282" i="16"/>
  <c r="L283" i="16"/>
  <c r="M283" i="16"/>
  <c r="L284" i="16"/>
  <c r="M284" i="16"/>
  <c r="L285" i="16"/>
  <c r="M285" i="16"/>
  <c r="L10" i="16"/>
  <c r="M10" i="16"/>
  <c r="L11" i="16"/>
  <c r="M11" i="16"/>
  <c r="L12" i="16"/>
  <c r="M12" i="16"/>
  <c r="L13" i="16"/>
  <c r="M13" i="16"/>
  <c r="L14" i="16"/>
  <c r="M14" i="16"/>
  <c r="L15" i="16"/>
  <c r="M15" i="16"/>
  <c r="L16" i="16"/>
  <c r="M16" i="16"/>
  <c r="L17" i="16"/>
  <c r="M17" i="16"/>
  <c r="L18" i="16"/>
  <c r="M18" i="16"/>
  <c r="L19" i="16"/>
  <c r="M19" i="16"/>
  <c r="L20" i="16"/>
  <c r="M20" i="16"/>
  <c r="L21" i="16"/>
  <c r="M21" i="16"/>
  <c r="L22" i="16"/>
  <c r="M22" i="16"/>
  <c r="L23" i="16"/>
  <c r="M23" i="16"/>
  <c r="L24" i="16"/>
  <c r="M24" i="16"/>
  <c r="L25" i="16"/>
  <c r="M25" i="16"/>
  <c r="L26" i="16"/>
  <c r="M26" i="16"/>
  <c r="L27" i="16"/>
  <c r="M27" i="16"/>
  <c r="L28" i="16"/>
  <c r="M28" i="16"/>
  <c r="L29" i="16"/>
  <c r="M29" i="16"/>
  <c r="L30" i="16"/>
  <c r="M30" i="16"/>
  <c r="L31" i="16"/>
  <c r="M31" i="16"/>
  <c r="L32" i="16"/>
  <c r="M32" i="16"/>
  <c r="L33" i="16"/>
  <c r="M33" i="16"/>
  <c r="L34" i="16"/>
  <c r="M34" i="16"/>
  <c r="L35" i="16"/>
  <c r="M35" i="16"/>
  <c r="L36" i="16"/>
  <c r="M36" i="16"/>
  <c r="L37" i="16"/>
  <c r="M37" i="16"/>
  <c r="M9" i="16"/>
  <c r="L9" i="16"/>
  <c r="Q10" i="16"/>
  <c r="K8" i="8" s="1"/>
  <c r="K26" i="8" l="1"/>
  <c r="M26" i="8"/>
  <c r="T9" i="16"/>
  <c r="U9" i="16"/>
  <c r="D162" i="8"/>
  <c r="E194" i="8"/>
  <c r="F226" i="8"/>
  <c r="E250" i="8"/>
  <c r="F282" i="8"/>
  <c r="E37" i="8"/>
  <c r="E101" i="8"/>
  <c r="E165" i="8"/>
  <c r="E229" i="8"/>
  <c r="D37" i="8"/>
  <c r="F37" i="8"/>
  <c r="F109" i="8"/>
  <c r="F173" i="8"/>
  <c r="F237" i="8"/>
  <c r="D77" i="8"/>
  <c r="D141" i="8"/>
  <c r="D205" i="8"/>
  <c r="D269" i="8"/>
  <c r="D204" i="8"/>
  <c r="F141" i="8"/>
  <c r="D237" i="8"/>
  <c r="D228" i="8"/>
  <c r="E212" i="8"/>
  <c r="F77" i="8"/>
  <c r="H77" i="8" s="1"/>
  <c r="E148" i="8"/>
  <c r="F154" i="8"/>
  <c r="D178" i="8"/>
  <c r="F210" i="8"/>
  <c r="F234" i="8"/>
  <c r="E266" i="8"/>
  <c r="F242" i="8"/>
  <c r="E69" i="8"/>
  <c r="E133" i="8"/>
  <c r="E197" i="8"/>
  <c r="E261" i="8"/>
  <c r="E45" i="8"/>
  <c r="F205" i="8"/>
  <c r="F269" i="8"/>
  <c r="D109" i="8"/>
  <c r="D173" i="8"/>
  <c r="E188" i="8"/>
  <c r="F116" i="8"/>
  <c r="F164" i="8"/>
  <c r="D130" i="8"/>
  <c r="D244" i="8"/>
  <c r="F186" i="8"/>
  <c r="E268" i="8"/>
  <c r="E205" i="8"/>
  <c r="F149" i="8"/>
  <c r="D181" i="8"/>
  <c r="F148" i="8"/>
  <c r="E154" i="8"/>
  <c r="E18" i="8"/>
  <c r="E186" i="8"/>
  <c r="D268" i="8"/>
  <c r="E213" i="8"/>
  <c r="F157" i="8"/>
  <c r="D189" i="8"/>
  <c r="F220" i="8"/>
  <c r="D276" i="8"/>
  <c r="E210" i="8"/>
  <c r="E269" i="8"/>
  <c r="G269" i="8" s="1"/>
  <c r="F213" i="8"/>
  <c r="D245" i="8"/>
  <c r="E130" i="8"/>
  <c r="D13" i="8"/>
  <c r="N13" i="8" s="1"/>
  <c r="E85" i="8"/>
  <c r="E116" i="8"/>
  <c r="F76" i="8"/>
  <c r="D252" i="8"/>
  <c r="F218" i="8"/>
  <c r="E21" i="8"/>
  <c r="E277" i="8"/>
  <c r="F221" i="8"/>
  <c r="D253" i="8"/>
  <c r="D140" i="8"/>
  <c r="E122" i="8"/>
  <c r="E242" i="8"/>
  <c r="E77" i="8"/>
  <c r="G77" i="8" s="1"/>
  <c r="F13" i="8"/>
  <c r="F277" i="8"/>
  <c r="E164" i="8"/>
  <c r="F204" i="8"/>
  <c r="H204" i="8" s="1"/>
  <c r="D242" i="8"/>
  <c r="F21" i="8"/>
  <c r="D61" i="8"/>
  <c r="E58" i="8"/>
  <c r="D154" i="8"/>
  <c r="D266" i="8"/>
  <c r="E141" i="8"/>
  <c r="F85" i="8"/>
  <c r="D117" i="8"/>
  <c r="F212" i="8"/>
  <c r="E74" i="8"/>
  <c r="F162" i="8"/>
  <c r="H162" i="8" s="1"/>
  <c r="F274" i="8"/>
  <c r="E149" i="8"/>
  <c r="F93" i="8"/>
  <c r="D125" i="8"/>
  <c r="F44" i="8"/>
  <c r="D197" i="8"/>
  <c r="D14" i="8"/>
  <c r="N14" i="8" s="1"/>
  <c r="F30" i="8"/>
  <c r="E54" i="8"/>
  <c r="D78" i="8"/>
  <c r="D94" i="8"/>
  <c r="D118" i="8"/>
  <c r="E142" i="8"/>
  <c r="F158" i="8"/>
  <c r="D182" i="8"/>
  <c r="E206" i="8"/>
  <c r="F222" i="8"/>
  <c r="D246" i="8"/>
  <c r="E270" i="8"/>
  <c r="D55" i="8"/>
  <c r="E36" i="8"/>
  <c r="D213" i="8"/>
  <c r="F14" i="8"/>
  <c r="H14" i="8" s="1"/>
  <c r="E38" i="8"/>
  <c r="D54" i="8"/>
  <c r="F78" i="8"/>
  <c r="H78" i="8" s="1"/>
  <c r="F102" i="8"/>
  <c r="E118" i="8"/>
  <c r="G118" i="8" s="1"/>
  <c r="D142" i="8"/>
  <c r="F166" i="8"/>
  <c r="E182" i="8"/>
  <c r="D206" i="8"/>
  <c r="F230" i="8"/>
  <c r="E246" i="8"/>
  <c r="G246" i="8" s="1"/>
  <c r="D270" i="8"/>
  <c r="F71" i="8"/>
  <c r="E127" i="8"/>
  <c r="F207" i="8"/>
  <c r="E13" i="8"/>
  <c r="D7" i="8"/>
  <c r="O7" i="8" s="1"/>
  <c r="E39" i="8"/>
  <c r="F95" i="8"/>
  <c r="E143" i="8"/>
  <c r="E199" i="8"/>
  <c r="F255" i="8"/>
  <c r="F66" i="8"/>
  <c r="F250" i="8"/>
  <c r="E23" i="8"/>
  <c r="E111" i="8"/>
  <c r="F191" i="8"/>
  <c r="D247" i="8"/>
  <c r="E162" i="8"/>
  <c r="G162" i="8" s="1"/>
  <c r="D133" i="8"/>
  <c r="F28" i="8"/>
  <c r="F52" i="8"/>
  <c r="E108" i="8"/>
  <c r="F172" i="8"/>
  <c r="E236" i="8"/>
  <c r="F8" i="8"/>
  <c r="E72" i="8"/>
  <c r="D112" i="8"/>
  <c r="F176" i="8"/>
  <c r="E240" i="8"/>
  <c r="D272" i="8"/>
  <c r="E228" i="8"/>
  <c r="F17" i="8"/>
  <c r="D41" i="8"/>
  <c r="E57" i="8"/>
  <c r="E81" i="8"/>
  <c r="E105" i="8"/>
  <c r="D121" i="8"/>
  <c r="D145" i="8"/>
  <c r="E169" i="8"/>
  <c r="D185" i="8"/>
  <c r="D209" i="8"/>
  <c r="E233" i="8"/>
  <c r="D249" i="8"/>
  <c r="D273" i="8"/>
  <c r="D101" i="8"/>
  <c r="E61" i="8"/>
  <c r="E156" i="8"/>
  <c r="F56" i="8"/>
  <c r="F152" i="8"/>
  <c r="F248" i="8"/>
  <c r="E106" i="8"/>
  <c r="D274" i="8"/>
  <c r="E117" i="8"/>
  <c r="D82" i="8"/>
  <c r="E16" i="8"/>
  <c r="F80" i="8"/>
  <c r="D128" i="8"/>
  <c r="E192" i="8"/>
  <c r="F264" i="8"/>
  <c r="D42" i="8"/>
  <c r="E60" i="8"/>
  <c r="F229" i="8"/>
  <c r="E14" i="8"/>
  <c r="D38" i="8"/>
  <c r="F62" i="8"/>
  <c r="E78" i="8"/>
  <c r="E102" i="8"/>
  <c r="F126" i="8"/>
  <c r="F142" i="8"/>
  <c r="E166" i="8"/>
  <c r="F190" i="8"/>
  <c r="F206" i="8"/>
  <c r="E230" i="8"/>
  <c r="F254" i="8"/>
  <c r="F270" i="8"/>
  <c r="H270" i="8" s="1"/>
  <c r="E71" i="8"/>
  <c r="F159" i="8"/>
  <c r="E207" i="8"/>
  <c r="F45" i="8"/>
  <c r="F15" i="8"/>
  <c r="F39" i="8"/>
  <c r="E95" i="8"/>
  <c r="E151" i="8"/>
  <c r="D199" i="8"/>
  <c r="D255" i="8"/>
  <c r="E98" i="8"/>
  <c r="D21" i="8"/>
  <c r="N21" i="8" s="1"/>
  <c r="E47" i="8"/>
  <c r="D111" i="8"/>
  <c r="D191" i="8"/>
  <c r="D271" i="8"/>
  <c r="F178" i="8"/>
  <c r="E173" i="8"/>
  <c r="E28" i="8"/>
  <c r="F60" i="8"/>
  <c r="D116" i="8"/>
  <c r="F180" i="8"/>
  <c r="F244" i="8"/>
  <c r="D8" i="8"/>
  <c r="O8" i="8" s="1"/>
  <c r="F72" i="8"/>
  <c r="F136" i="8"/>
  <c r="D176" i="8"/>
  <c r="F240" i="8"/>
  <c r="D34" i="8"/>
  <c r="F68" i="8"/>
  <c r="D17" i="8"/>
  <c r="O17" i="8" s="1"/>
  <c r="F41" i="8"/>
  <c r="E65" i="8"/>
  <c r="D81" i="8"/>
  <c r="D105" i="8"/>
  <c r="F129" i="8"/>
  <c r="E145" i="8"/>
  <c r="G145" i="8" s="1"/>
  <c r="D169" i="8"/>
  <c r="F193" i="8"/>
  <c r="E209" i="8"/>
  <c r="D233" i="8"/>
  <c r="F257" i="8"/>
  <c r="E273" i="8"/>
  <c r="F261" i="8"/>
  <c r="E218" i="8"/>
  <c r="F260" i="8"/>
  <c r="F88" i="8"/>
  <c r="E152" i="8"/>
  <c r="E248" i="8"/>
  <c r="D122" i="8"/>
  <c r="E282" i="8"/>
  <c r="E53" i="8"/>
  <c r="F18" i="8"/>
  <c r="D16" i="8"/>
  <c r="O16" i="8" s="1"/>
  <c r="E80" i="8"/>
  <c r="F144" i="8"/>
  <c r="D192" i="8"/>
  <c r="D264" i="8"/>
  <c r="F50" i="8"/>
  <c r="D90" i="8"/>
  <c r="D19" i="8"/>
  <c r="O19" i="8" s="1"/>
  <c r="F43" i="8"/>
  <c r="E59" i="8"/>
  <c r="D83" i="8"/>
  <c r="F107" i="8"/>
  <c r="F123" i="8"/>
  <c r="E147" i="8"/>
  <c r="F171" i="8"/>
  <c r="F187" i="8"/>
  <c r="E211" i="8"/>
  <c r="F53" i="8"/>
  <c r="E237" i="8"/>
  <c r="F22" i="8"/>
  <c r="F38" i="8"/>
  <c r="E62" i="8"/>
  <c r="F86" i="8"/>
  <c r="D102" i="8"/>
  <c r="E126" i="8"/>
  <c r="F150" i="8"/>
  <c r="D166" i="8"/>
  <c r="E190" i="8"/>
  <c r="F214" i="8"/>
  <c r="D230" i="8"/>
  <c r="E93" i="8"/>
  <c r="F245" i="8"/>
  <c r="H245" i="8" s="1"/>
  <c r="E22" i="8"/>
  <c r="F46" i="8"/>
  <c r="D62" i="8"/>
  <c r="E86" i="8"/>
  <c r="F110" i="8"/>
  <c r="D126" i="8"/>
  <c r="E150" i="8"/>
  <c r="F174" i="8"/>
  <c r="D190" i="8"/>
  <c r="E214" i="8"/>
  <c r="F238" i="8"/>
  <c r="D254" i="8"/>
  <c r="E278" i="8"/>
  <c r="E103" i="8"/>
  <c r="D159" i="8"/>
  <c r="E239" i="8"/>
  <c r="E109" i="8"/>
  <c r="G109" i="8" s="1"/>
  <c r="E15" i="8"/>
  <c r="E63" i="8"/>
  <c r="F119" i="8"/>
  <c r="F151" i="8"/>
  <c r="D215" i="8"/>
  <c r="E279" i="8"/>
  <c r="E146" i="8"/>
  <c r="F117" i="8"/>
  <c r="F47" i="8"/>
  <c r="E135" i="8"/>
  <c r="F223" i="8"/>
  <c r="E271" i="8"/>
  <c r="D234" i="8"/>
  <c r="E12" i="8"/>
  <c r="D36" i="8"/>
  <c r="D68" i="8"/>
  <c r="E132" i="8"/>
  <c r="E196" i="8"/>
  <c r="E260" i="8"/>
  <c r="F32" i="8"/>
  <c r="E157" i="8"/>
  <c r="D261" i="8"/>
  <c r="D30" i="8"/>
  <c r="D46" i="8"/>
  <c r="F70" i="8"/>
  <c r="F94" i="8"/>
  <c r="D110" i="8"/>
  <c r="F134" i="8"/>
  <c r="E158" i="8"/>
  <c r="D174" i="8"/>
  <c r="F198" i="8"/>
  <c r="E222" i="8"/>
  <c r="D238" i="8"/>
  <c r="F262" i="8"/>
  <c r="F55" i="8"/>
  <c r="F103" i="8"/>
  <c r="E183" i="8"/>
  <c r="F263" i="8"/>
  <c r="F181" i="8"/>
  <c r="E31" i="8"/>
  <c r="D79" i="8"/>
  <c r="E119" i="8"/>
  <c r="E175" i="8"/>
  <c r="E231" i="8"/>
  <c r="F279" i="8"/>
  <c r="D186" i="8"/>
  <c r="E221" i="8"/>
  <c r="F87" i="8"/>
  <c r="E167" i="8"/>
  <c r="D223" i="8"/>
  <c r="E82" i="8"/>
  <c r="E29" i="8"/>
  <c r="D20" i="8"/>
  <c r="N20" i="8" s="1"/>
  <c r="D44" i="8"/>
  <c r="E84" i="8"/>
  <c r="F125" i="8"/>
  <c r="D70" i="8"/>
  <c r="D150" i="8"/>
  <c r="E238" i="8"/>
  <c r="D71" i="8"/>
  <c r="F239" i="8"/>
  <c r="D15" i="8"/>
  <c r="N15" i="8" s="1"/>
  <c r="D95" i="8"/>
  <c r="E215" i="8"/>
  <c r="F122" i="8"/>
  <c r="D47" i="8"/>
  <c r="E191" i="8"/>
  <c r="D218" i="8"/>
  <c r="D28" i="8"/>
  <c r="D124" i="8"/>
  <c r="E220" i="8"/>
  <c r="E32" i="8"/>
  <c r="E112" i="8"/>
  <c r="F200" i="8"/>
  <c r="E256" i="8"/>
  <c r="E124" i="8"/>
  <c r="F25" i="8"/>
  <c r="E49" i="8"/>
  <c r="D73" i="8"/>
  <c r="F105" i="8"/>
  <c r="F137" i="8"/>
  <c r="F161" i="8"/>
  <c r="E193" i="8"/>
  <c r="D217" i="8"/>
  <c r="E249" i="8"/>
  <c r="G249" i="8" s="1"/>
  <c r="F281" i="8"/>
  <c r="F69" i="8"/>
  <c r="D260" i="8"/>
  <c r="E88" i="8"/>
  <c r="D184" i="8"/>
  <c r="E34" i="8"/>
  <c r="D221" i="8"/>
  <c r="E258" i="8"/>
  <c r="D180" i="8"/>
  <c r="D80" i="8"/>
  <c r="F168" i="8"/>
  <c r="E232" i="8"/>
  <c r="E50" i="8"/>
  <c r="F130" i="8"/>
  <c r="E27" i="8"/>
  <c r="D51" i="8"/>
  <c r="E75" i="8"/>
  <c r="E99" i="8"/>
  <c r="D123" i="8"/>
  <c r="D147" i="8"/>
  <c r="D171" i="8"/>
  <c r="D195" i="8"/>
  <c r="D219" i="8"/>
  <c r="F243" i="8"/>
  <c r="E267" i="8"/>
  <c r="D283" i="8"/>
  <c r="D98" i="8"/>
  <c r="E180" i="8"/>
  <c r="E138" i="8"/>
  <c r="F189" i="8"/>
  <c r="E70" i="8"/>
  <c r="D158" i="8"/>
  <c r="F246" i="8"/>
  <c r="H246" i="8" s="1"/>
  <c r="D103" i="8"/>
  <c r="D239" i="8"/>
  <c r="F31" i="8"/>
  <c r="D119" i="8"/>
  <c r="F215" i="8"/>
  <c r="F170" i="8"/>
  <c r="D87" i="8"/>
  <c r="E223" i="8"/>
  <c r="F266" i="8"/>
  <c r="H266" i="8" s="1"/>
  <c r="F36" i="8"/>
  <c r="F140" i="8"/>
  <c r="F228" i="8"/>
  <c r="D48" i="8"/>
  <c r="F112" i="8"/>
  <c r="D200" i="8"/>
  <c r="D256" i="8"/>
  <c r="F124" i="8"/>
  <c r="E25" i="8"/>
  <c r="D49" i="8"/>
  <c r="F81" i="8"/>
  <c r="F113" i="8"/>
  <c r="E137" i="8"/>
  <c r="E161" i="8"/>
  <c r="D193" i="8"/>
  <c r="D225" i="8"/>
  <c r="F249" i="8"/>
  <c r="H249" i="8" s="1"/>
  <c r="E281" i="8"/>
  <c r="E253" i="8"/>
  <c r="G253" i="8" s="1"/>
  <c r="F82" i="8"/>
  <c r="H82" i="8" s="1"/>
  <c r="D88" i="8"/>
  <c r="D216" i="8"/>
  <c r="F58" i="8"/>
  <c r="D157" i="8"/>
  <c r="D226" i="8"/>
  <c r="F16" i="8"/>
  <c r="F104" i="8"/>
  <c r="E168" i="8"/>
  <c r="D232" i="8"/>
  <c r="D66" i="8"/>
  <c r="E170" i="8"/>
  <c r="D27" i="8"/>
  <c r="O27" i="8" s="1"/>
  <c r="E51" i="8"/>
  <c r="F75" i="8"/>
  <c r="D99" i="8"/>
  <c r="F131" i="8"/>
  <c r="F155" i="8"/>
  <c r="D179" i="8"/>
  <c r="E203" i="8"/>
  <c r="F227" i="8"/>
  <c r="E243" i="8"/>
  <c r="D267" i="8"/>
  <c r="D45" i="8"/>
  <c r="E42" i="8"/>
  <c r="G42" i="8" s="1"/>
  <c r="D92" i="8"/>
  <c r="F276" i="8"/>
  <c r="H276" i="8" s="1"/>
  <c r="F253" i="8"/>
  <c r="H253" i="8" s="1"/>
  <c r="D86" i="8"/>
  <c r="E174" i="8"/>
  <c r="E254" i="8"/>
  <c r="F127" i="8"/>
  <c r="E263" i="8"/>
  <c r="D31" i="8"/>
  <c r="D277" i="8"/>
  <c r="E94" i="8"/>
  <c r="F182" i="8"/>
  <c r="D262" i="8"/>
  <c r="D127" i="8"/>
  <c r="D263" i="8"/>
  <c r="D39" i="8"/>
  <c r="F143" i="8"/>
  <c r="F231" i="8"/>
  <c r="E226" i="8"/>
  <c r="F111" i="8"/>
  <c r="E247" i="8"/>
  <c r="G247" i="8" s="1"/>
  <c r="F101" i="8"/>
  <c r="D52" i="8"/>
  <c r="F156" i="8"/>
  <c r="F268" i="8"/>
  <c r="H268" i="8" s="1"/>
  <c r="E48" i="8"/>
  <c r="E136" i="8"/>
  <c r="E224" i="8"/>
  <c r="E272" i="8"/>
  <c r="G272" i="8" s="1"/>
  <c r="F132" i="8"/>
  <c r="F33" i="8"/>
  <c r="F57" i="8"/>
  <c r="E89" i="8"/>
  <c r="D113" i="8"/>
  <c r="F145" i="8"/>
  <c r="H145" i="8" s="1"/>
  <c r="F177" i="8"/>
  <c r="E201" i="8"/>
  <c r="E225" i="8"/>
  <c r="D257" i="8"/>
  <c r="D29" i="8"/>
  <c r="E125" i="8"/>
  <c r="D24" i="8"/>
  <c r="N24" i="8" s="1"/>
  <c r="E120" i="8"/>
  <c r="E216" i="8"/>
  <c r="G216" i="8" s="1"/>
  <c r="F194" i="8"/>
  <c r="D53" i="8"/>
  <c r="F146" i="8"/>
  <c r="E40" i="8"/>
  <c r="D104" i="8"/>
  <c r="F192" i="8"/>
  <c r="D10" i="8"/>
  <c r="O10" i="8" s="1"/>
  <c r="D74" i="8"/>
  <c r="F11" i="8"/>
  <c r="E35" i="8"/>
  <c r="F59" i="8"/>
  <c r="F83" i="8"/>
  <c r="D107" i="8"/>
  <c r="D131" i="8"/>
  <c r="D155" i="8"/>
  <c r="E179" i="8"/>
  <c r="G179" i="8" s="1"/>
  <c r="D203" i="8"/>
  <c r="E227" i="8"/>
  <c r="D251" i="8"/>
  <c r="F275" i="8"/>
  <c r="D282" i="8"/>
  <c r="F42" i="8"/>
  <c r="D76" i="8"/>
  <c r="E252" i="8"/>
  <c r="F12" i="8"/>
  <c r="D60" i="8"/>
  <c r="D164" i="8"/>
  <c r="E276" i="8"/>
  <c r="G276" i="8" s="1"/>
  <c r="D72" i="8"/>
  <c r="E160" i="8"/>
  <c r="D224" i="8"/>
  <c r="E244" i="8"/>
  <c r="G244" i="8" s="1"/>
  <c r="F9" i="8"/>
  <c r="D33" i="8"/>
  <c r="D65" i="8"/>
  <c r="D89" i="8"/>
  <c r="E121" i="8"/>
  <c r="G121" i="8" s="1"/>
  <c r="F153" i="8"/>
  <c r="E177" i="8"/>
  <c r="D201" i="8"/>
  <c r="F233" i="8"/>
  <c r="F265" i="8"/>
  <c r="D229" i="8"/>
  <c r="D22" i="8"/>
  <c r="N22" i="8" s="1"/>
  <c r="E110" i="8"/>
  <c r="D198" i="8"/>
  <c r="E262" i="8"/>
  <c r="E159" i="8"/>
  <c r="G159" i="8" s="1"/>
  <c r="D85" i="8"/>
  <c r="F63" i="8"/>
  <c r="D151" i="8"/>
  <c r="E255" i="8"/>
  <c r="F61" i="8"/>
  <c r="H61" i="8" s="1"/>
  <c r="F135" i="8"/>
  <c r="F271" i="8"/>
  <c r="H271" i="8" s="1"/>
  <c r="E46" i="8"/>
  <c r="D134" i="8"/>
  <c r="D214" i="8"/>
  <c r="D278" i="8"/>
  <c r="D183" i="8"/>
  <c r="F7" i="8"/>
  <c r="H7" i="8" s="1"/>
  <c r="F79" i="8"/>
  <c r="D175" i="8"/>
  <c r="D18" i="8"/>
  <c r="O18" i="8" s="1"/>
  <c r="D23" i="8"/>
  <c r="N23" i="8" s="1"/>
  <c r="F167" i="8"/>
  <c r="E114" i="8"/>
  <c r="E20" i="8"/>
  <c r="E92" i="8"/>
  <c r="G92" i="8" s="1"/>
  <c r="E204" i="8"/>
  <c r="E8" i="8"/>
  <c r="F96" i="8"/>
  <c r="F160" i="8"/>
  <c r="D240" i="8"/>
  <c r="F98" i="8"/>
  <c r="D9" i="8"/>
  <c r="N9" i="8" s="1"/>
  <c r="E41" i="8"/>
  <c r="F73" i="8"/>
  <c r="E97" i="8"/>
  <c r="E129" i="8"/>
  <c r="D153" i="8"/>
  <c r="E185" i="8"/>
  <c r="G185" i="8" s="1"/>
  <c r="F217" i="8"/>
  <c r="E241" i="8"/>
  <c r="D265" i="8"/>
  <c r="F197" i="8"/>
  <c r="E178" i="8"/>
  <c r="E56" i="8"/>
  <c r="F184" i="8"/>
  <c r="F280" i="8"/>
  <c r="F258" i="8"/>
  <c r="D194" i="8"/>
  <c r="F84" i="8"/>
  <c r="E64" i="8"/>
  <c r="E144" i="8"/>
  <c r="D208" i="8"/>
  <c r="E26" i="8"/>
  <c r="F90" i="8"/>
  <c r="H90" i="8" s="1"/>
  <c r="F19" i="8"/>
  <c r="H19" i="8" s="1"/>
  <c r="D43" i="8"/>
  <c r="D67" i="8"/>
  <c r="D91" i="8"/>
  <c r="F115" i="8"/>
  <c r="D139" i="8"/>
  <c r="E163" i="8"/>
  <c r="F195" i="8"/>
  <c r="F219" i="8"/>
  <c r="D235" i="8"/>
  <c r="E259" i="8"/>
  <c r="F283" i="8"/>
  <c r="H283" i="8" s="1"/>
  <c r="D138" i="8"/>
  <c r="D84" i="8"/>
  <c r="E68" i="8"/>
  <c r="G68" i="8" s="1"/>
  <c r="E30" i="8"/>
  <c r="F183" i="8"/>
  <c r="F199" i="8"/>
  <c r="H199" i="8" s="1"/>
  <c r="D135" i="8"/>
  <c r="E44" i="8"/>
  <c r="G44" i="8" s="1"/>
  <c r="D32" i="8"/>
  <c r="F224" i="8"/>
  <c r="D25" i="8"/>
  <c r="N25" i="8" s="1"/>
  <c r="F97" i="8"/>
  <c r="D177" i="8"/>
  <c r="E257" i="8"/>
  <c r="D202" i="8"/>
  <c r="D152" i="8"/>
  <c r="E234" i="8"/>
  <c r="G234" i="8" s="1"/>
  <c r="F196" i="8"/>
  <c r="E128" i="8"/>
  <c r="G128" i="8" s="1"/>
  <c r="F26" i="8"/>
  <c r="E19" i="8"/>
  <c r="G19" i="8" s="1"/>
  <c r="E67" i="8"/>
  <c r="E115" i="8"/>
  <c r="D163" i="8"/>
  <c r="D211" i="8"/>
  <c r="F259" i="8"/>
  <c r="D170" i="8"/>
  <c r="D220" i="8"/>
  <c r="F35" i="8"/>
  <c r="D227" i="8"/>
  <c r="F108" i="8"/>
  <c r="E134" i="8"/>
  <c r="F209" i="8"/>
  <c r="F74" i="8"/>
  <c r="H74" i="8" s="1"/>
  <c r="F235" i="8"/>
  <c r="F54" i="8"/>
  <c r="H54" i="8" s="1"/>
  <c r="D207" i="8"/>
  <c r="D231" i="8"/>
  <c r="D167" i="8"/>
  <c r="E76" i="8"/>
  <c r="F48" i="8"/>
  <c r="F256" i="8"/>
  <c r="H256" i="8" s="1"/>
  <c r="E33" i="8"/>
  <c r="E113" i="8"/>
  <c r="F185" i="8"/>
  <c r="H185" i="8" s="1"/>
  <c r="E265" i="8"/>
  <c r="D114" i="8"/>
  <c r="E184" i="8"/>
  <c r="D258" i="8"/>
  <c r="E172" i="8"/>
  <c r="D144" i="8"/>
  <c r="D26" i="8"/>
  <c r="O26" i="8" s="1"/>
  <c r="F27" i="8"/>
  <c r="H27" i="8" s="1"/>
  <c r="D75" i="8"/>
  <c r="E123" i="8"/>
  <c r="E171" i="8"/>
  <c r="E219" i="8"/>
  <c r="D259" i="8"/>
  <c r="D106" i="8"/>
  <c r="F92" i="8"/>
  <c r="F118" i="8"/>
  <c r="H118" i="8" s="1"/>
  <c r="D149" i="8"/>
  <c r="D279" i="8"/>
  <c r="F247" i="8"/>
  <c r="H247" i="8" s="1"/>
  <c r="F100" i="8"/>
  <c r="D96" i="8"/>
  <c r="F272" i="8"/>
  <c r="H272" i="8" s="1"/>
  <c r="F49" i="8"/>
  <c r="H49" i="8" s="1"/>
  <c r="F121" i="8"/>
  <c r="F201" i="8"/>
  <c r="F273" i="8"/>
  <c r="H273" i="8" s="1"/>
  <c r="D132" i="8"/>
  <c r="F216" i="8"/>
  <c r="D93" i="8"/>
  <c r="F40" i="8"/>
  <c r="D168" i="8"/>
  <c r="E66" i="8"/>
  <c r="G66" i="8" s="1"/>
  <c r="E83" i="8"/>
  <c r="E131" i="8"/>
  <c r="F179" i="8"/>
  <c r="H179" i="8" s="1"/>
  <c r="F267" i="8"/>
  <c r="H267" i="8" s="1"/>
  <c r="F29" i="8"/>
  <c r="E7" i="8"/>
  <c r="G7" i="8" s="1"/>
  <c r="D50" i="8"/>
  <c r="F34" i="8"/>
  <c r="H34" i="8" s="1"/>
  <c r="E140" i="8"/>
  <c r="D281" i="8"/>
  <c r="E245" i="8"/>
  <c r="G245" i="8" s="1"/>
  <c r="D35" i="8"/>
  <c r="E187" i="8"/>
  <c r="E274" i="8"/>
  <c r="G274" i="8" s="1"/>
  <c r="E198" i="8"/>
  <c r="D63" i="8"/>
  <c r="F202" i="8"/>
  <c r="F138" i="8"/>
  <c r="D188" i="8"/>
  <c r="D136" i="8"/>
  <c r="D156" i="8"/>
  <c r="F65" i="8"/>
  <c r="D137" i="8"/>
  <c r="E217" i="8"/>
  <c r="D165" i="8"/>
  <c r="E24" i="8"/>
  <c r="D280" i="8"/>
  <c r="E181" i="8"/>
  <c r="F64" i="8"/>
  <c r="E208" i="8"/>
  <c r="E90" i="8"/>
  <c r="G90" i="8" s="1"/>
  <c r="E43" i="8"/>
  <c r="E91" i="8"/>
  <c r="F139" i="8"/>
  <c r="D187" i="8"/>
  <c r="E235" i="8"/>
  <c r="D275" i="8"/>
  <c r="D196" i="8"/>
  <c r="D58" i="8"/>
  <c r="D143" i="8"/>
  <c r="F23" i="8"/>
  <c r="F252" i="8"/>
  <c r="H252" i="8" s="1"/>
  <c r="E9" i="8"/>
  <c r="D161" i="8"/>
  <c r="E189" i="8"/>
  <c r="D146" i="8"/>
  <c r="E104" i="8"/>
  <c r="E11" i="8"/>
  <c r="E107" i="8"/>
  <c r="F203" i="8"/>
  <c r="F106" i="8"/>
  <c r="E55" i="8"/>
  <c r="F20" i="8"/>
  <c r="H20" i="8" s="1"/>
  <c r="E200" i="8"/>
  <c r="G200" i="8" s="1"/>
  <c r="D97" i="8"/>
  <c r="D241" i="8"/>
  <c r="D120" i="8"/>
  <c r="D108" i="8"/>
  <c r="F10" i="8"/>
  <c r="F67" i="8"/>
  <c r="F163" i="8"/>
  <c r="H163" i="8" s="1"/>
  <c r="F251" i="8"/>
  <c r="H251" i="8" s="1"/>
  <c r="E10" i="8"/>
  <c r="G10" i="8" s="1"/>
  <c r="D148" i="8"/>
  <c r="D129" i="8"/>
  <c r="D248" i="8"/>
  <c r="F208" i="8"/>
  <c r="F91" i="8"/>
  <c r="E275" i="8"/>
  <c r="G275" i="8" s="1"/>
  <c r="D222" i="8"/>
  <c r="E79" i="8"/>
  <c r="G79" i="8" s="1"/>
  <c r="F165" i="8"/>
  <c r="D69" i="8"/>
  <c r="D212" i="8"/>
  <c r="D160" i="8"/>
  <c r="F188" i="8"/>
  <c r="E73" i="8"/>
  <c r="G73" i="8" s="1"/>
  <c r="E153" i="8"/>
  <c r="G153" i="8" s="1"/>
  <c r="F225" i="8"/>
  <c r="F133" i="8"/>
  <c r="H133" i="8" s="1"/>
  <c r="D56" i="8"/>
  <c r="E280" i="8"/>
  <c r="G280" i="8" s="1"/>
  <c r="F236" i="8"/>
  <c r="D64" i="8"/>
  <c r="F232" i="8"/>
  <c r="F114" i="8"/>
  <c r="F51" i="8"/>
  <c r="H51" i="8" s="1"/>
  <c r="F99" i="8"/>
  <c r="H99" i="8" s="1"/>
  <c r="F147" i="8"/>
  <c r="E195" i="8"/>
  <c r="G195" i="8" s="1"/>
  <c r="D243" i="8"/>
  <c r="E283" i="8"/>
  <c r="G283" i="8" s="1"/>
  <c r="D172" i="8"/>
  <c r="F278" i="8"/>
  <c r="H278" i="8" s="1"/>
  <c r="D12" i="8"/>
  <c r="O12" i="8" s="1"/>
  <c r="E176" i="8"/>
  <c r="G176" i="8" s="1"/>
  <c r="F89" i="8"/>
  <c r="H89" i="8" s="1"/>
  <c r="F241" i="8"/>
  <c r="F120" i="8"/>
  <c r="E202" i="8"/>
  <c r="E264" i="8"/>
  <c r="D59" i="8"/>
  <c r="E155" i="8"/>
  <c r="G155" i="8" s="1"/>
  <c r="E251" i="8"/>
  <c r="G251" i="8" s="1"/>
  <c r="D100" i="8"/>
  <c r="F175" i="8"/>
  <c r="H175" i="8" s="1"/>
  <c r="E87" i="8"/>
  <c r="G87" i="8" s="1"/>
  <c r="E52" i="8"/>
  <c r="E17" i="8"/>
  <c r="F169" i="8"/>
  <c r="H169" i="8" s="1"/>
  <c r="D236" i="8"/>
  <c r="D210" i="8"/>
  <c r="F128" i="8"/>
  <c r="D11" i="8"/>
  <c r="O11" i="8" s="1"/>
  <c r="D115" i="8"/>
  <c r="F211" i="8"/>
  <c r="H211" i="8" s="1"/>
  <c r="D250" i="8"/>
  <c r="E96" i="8"/>
  <c r="D57" i="8"/>
  <c r="F24" i="8"/>
  <c r="H24" i="8" s="1"/>
  <c r="D40" i="8"/>
  <c r="E139" i="8"/>
  <c r="E100" i="8"/>
  <c r="N27" i="8"/>
  <c r="N19" i="8"/>
  <c r="N10" i="8"/>
  <c r="O21" i="8"/>
  <c r="T21" i="16"/>
  <c r="T18" i="16"/>
  <c r="T13" i="16"/>
  <c r="T10" i="16"/>
  <c r="T29" i="16"/>
  <c r="T28" i="16"/>
  <c r="T20" i="16"/>
  <c r="T12" i="16"/>
  <c r="T27" i="16"/>
  <c r="T19" i="16"/>
  <c r="T11" i="16"/>
  <c r="T26" i="16"/>
  <c r="T25" i="16"/>
  <c r="T17" i="16"/>
  <c r="T24" i="16"/>
  <c r="T16" i="16"/>
  <c r="T23" i="16"/>
  <c r="T15" i="16"/>
  <c r="T22" i="16"/>
  <c r="T14" i="16"/>
  <c r="U26" i="16"/>
  <c r="U22" i="16"/>
  <c r="U18" i="16"/>
  <c r="U14" i="16"/>
  <c r="U29" i="16"/>
  <c r="U25" i="16"/>
  <c r="U21" i="16"/>
  <c r="U17" i="16"/>
  <c r="U27" i="16"/>
  <c r="U23" i="16"/>
  <c r="U10" i="16"/>
  <c r="U13" i="16"/>
  <c r="U24" i="16"/>
  <c r="U20" i="16"/>
  <c r="U16" i="16"/>
  <c r="U12" i="16"/>
  <c r="U28" i="16"/>
  <c r="U19" i="16"/>
  <c r="U15" i="16"/>
  <c r="U11" i="16"/>
  <c r="G173" i="8" l="1"/>
  <c r="H225" i="8"/>
  <c r="G198" i="8"/>
  <c r="G113" i="8"/>
  <c r="G30" i="8"/>
  <c r="G78" i="8"/>
  <c r="N18" i="8"/>
  <c r="G51" i="8"/>
  <c r="H105" i="8"/>
  <c r="G215" i="8"/>
  <c r="H73" i="8"/>
  <c r="G91" i="8"/>
  <c r="G34" i="8"/>
  <c r="G17" i="8"/>
  <c r="H206" i="8"/>
  <c r="H188" i="8"/>
  <c r="H91" i="8"/>
  <c r="G55" i="8"/>
  <c r="H216" i="8"/>
  <c r="G178" i="8"/>
  <c r="G204" i="8"/>
  <c r="N17" i="8"/>
  <c r="G24" i="8"/>
  <c r="G20" i="8"/>
  <c r="H215" i="8"/>
  <c r="G82" i="8"/>
  <c r="G174" i="8"/>
  <c r="H10" i="8"/>
  <c r="H125" i="8"/>
  <c r="H79" i="8"/>
  <c r="G125" i="8"/>
  <c r="H147" i="8"/>
  <c r="G191" i="8"/>
  <c r="H55" i="8"/>
  <c r="H178" i="8"/>
  <c r="N26" i="8"/>
  <c r="G110" i="8"/>
  <c r="H128" i="8"/>
  <c r="G189" i="8"/>
  <c r="G181" i="8"/>
  <c r="O13" i="8"/>
  <c r="H203" i="8"/>
  <c r="G123" i="8"/>
  <c r="G41" i="8"/>
  <c r="H189" i="8"/>
  <c r="H140" i="8"/>
  <c r="G112" i="8"/>
  <c r="H65" i="8"/>
  <c r="H184" i="8"/>
  <c r="H117" i="8"/>
  <c r="G52" i="8"/>
  <c r="G8" i="8"/>
  <c r="G171" i="8"/>
  <c r="G184" i="8"/>
  <c r="H112" i="8"/>
  <c r="G140" i="8"/>
  <c r="G83" i="8"/>
  <c r="H83" i="8"/>
  <c r="H130" i="8"/>
  <c r="H201" i="8"/>
  <c r="G96" i="8"/>
  <c r="H36" i="8"/>
  <c r="G180" i="8"/>
  <c r="G141" i="8"/>
  <c r="H224" i="8"/>
  <c r="H124" i="8"/>
  <c r="G76" i="8"/>
  <c r="H94" i="8"/>
  <c r="O9" i="8"/>
  <c r="H181" i="8"/>
  <c r="G94" i="8"/>
  <c r="O22" i="8"/>
  <c r="H197" i="8"/>
  <c r="H42" i="8"/>
  <c r="H98" i="8"/>
  <c r="G209" i="8"/>
  <c r="H41" i="8"/>
  <c r="H141" i="8"/>
  <c r="G225" i="8"/>
  <c r="H16" i="8"/>
  <c r="G46" i="8"/>
  <c r="H111" i="8"/>
  <c r="H209" i="8"/>
  <c r="G107" i="8"/>
  <c r="G11" i="8"/>
  <c r="G43" i="8"/>
  <c r="G217" i="8"/>
  <c r="H121" i="8"/>
  <c r="H183" i="8"/>
  <c r="H219" i="8"/>
  <c r="H258" i="8"/>
  <c r="H217" i="8"/>
  <c r="G114" i="8"/>
  <c r="H104" i="8"/>
  <c r="H81" i="8"/>
  <c r="H228" i="8"/>
  <c r="H238" i="8"/>
  <c r="G237" i="8"/>
  <c r="H264" i="8"/>
  <c r="G81" i="8"/>
  <c r="H255" i="8"/>
  <c r="G104" i="8"/>
  <c r="H92" i="8"/>
  <c r="H195" i="8"/>
  <c r="H101" i="8"/>
  <c r="G254" i="8"/>
  <c r="H122" i="8"/>
  <c r="G15" i="8"/>
  <c r="H46" i="8"/>
  <c r="H244" i="8"/>
  <c r="G192" i="8"/>
  <c r="G233" i="8"/>
  <c r="G199" i="8"/>
  <c r="H202" i="8"/>
  <c r="G255" i="8"/>
  <c r="H114" i="8"/>
  <c r="H235" i="8"/>
  <c r="H233" i="8"/>
  <c r="G182" i="8"/>
  <c r="G265" i="8"/>
  <c r="G264" i="8"/>
  <c r="H232" i="8"/>
  <c r="H29" i="8"/>
  <c r="G252" i="8"/>
  <c r="H182" i="8"/>
  <c r="H67" i="8"/>
  <c r="G235" i="8"/>
  <c r="G219" i="8"/>
  <c r="H48" i="8"/>
  <c r="G14" i="8"/>
  <c r="G228" i="8"/>
  <c r="G202" i="8"/>
  <c r="G9" i="8"/>
  <c r="H192" i="8"/>
  <c r="G273" i="8"/>
  <c r="G61" i="8"/>
  <c r="H205" i="8"/>
  <c r="H165" i="8"/>
  <c r="H35" i="8"/>
  <c r="H33" i="8"/>
  <c r="H127" i="8"/>
  <c r="G138" i="8"/>
  <c r="H200" i="8"/>
  <c r="G102" i="8"/>
  <c r="G154" i="8"/>
  <c r="H109" i="8"/>
  <c r="G208" i="8"/>
  <c r="H40" i="8"/>
  <c r="G33" i="8"/>
  <c r="G163" i="8"/>
  <c r="G26" i="8"/>
  <c r="H160" i="8"/>
  <c r="H9" i="8"/>
  <c r="H194" i="8"/>
  <c r="G201" i="8"/>
  <c r="G126" i="8"/>
  <c r="G230" i="8"/>
  <c r="G226" i="8"/>
  <c r="G205" i="8"/>
  <c r="G100" i="8"/>
  <c r="H208" i="8"/>
  <c r="G48" i="8"/>
  <c r="O14" i="8"/>
  <c r="H120" i="8"/>
  <c r="G139" i="8"/>
  <c r="H139" i="8"/>
  <c r="H138" i="8"/>
  <c r="G131" i="8"/>
  <c r="H84" i="8"/>
  <c r="G89" i="8"/>
  <c r="G70" i="8"/>
  <c r="G124" i="8"/>
  <c r="H38" i="8"/>
  <c r="G13" i="8"/>
  <c r="H59" i="8"/>
  <c r="H146" i="8"/>
  <c r="G50" i="8"/>
  <c r="H161" i="8"/>
  <c r="G119" i="8"/>
  <c r="H262" i="8"/>
  <c r="G196" i="8"/>
  <c r="G135" i="8"/>
  <c r="G63" i="8"/>
  <c r="H144" i="8"/>
  <c r="G152" i="8"/>
  <c r="G151" i="8"/>
  <c r="G106" i="8"/>
  <c r="G127" i="8"/>
  <c r="G36" i="8"/>
  <c r="G142" i="8"/>
  <c r="H44" i="8"/>
  <c r="G116" i="8"/>
  <c r="G45" i="8"/>
  <c r="H210" i="8"/>
  <c r="G250" i="8"/>
  <c r="O15" i="8"/>
  <c r="O20" i="8"/>
  <c r="H26" i="8"/>
  <c r="H97" i="8"/>
  <c r="H280" i="8"/>
  <c r="H167" i="8"/>
  <c r="H63" i="8"/>
  <c r="H265" i="8"/>
  <c r="G227" i="8"/>
  <c r="G35" i="8"/>
  <c r="H132" i="8"/>
  <c r="H75" i="8"/>
  <c r="G281" i="8"/>
  <c r="H31" i="8"/>
  <c r="G232" i="8"/>
  <c r="G88" i="8"/>
  <c r="H137" i="8"/>
  <c r="G167" i="8"/>
  <c r="H70" i="8"/>
  <c r="G132" i="8"/>
  <c r="H47" i="8"/>
  <c r="G214" i="8"/>
  <c r="H150" i="8"/>
  <c r="H53" i="8"/>
  <c r="G59" i="8"/>
  <c r="G80" i="8"/>
  <c r="H88" i="8"/>
  <c r="H193" i="8"/>
  <c r="G95" i="8"/>
  <c r="H254" i="8"/>
  <c r="H248" i="8"/>
  <c r="G57" i="8"/>
  <c r="G72" i="8"/>
  <c r="H71" i="8"/>
  <c r="H85" i="8"/>
  <c r="G85" i="8"/>
  <c r="H220" i="8"/>
  <c r="H148" i="8"/>
  <c r="H164" i="8"/>
  <c r="G261" i="8"/>
  <c r="H37" i="8"/>
  <c r="H226" i="8"/>
  <c r="O24" i="8"/>
  <c r="H12" i="8"/>
  <c r="H11" i="8"/>
  <c r="G243" i="8"/>
  <c r="G25" i="8"/>
  <c r="H168" i="8"/>
  <c r="G32" i="8"/>
  <c r="H87" i="8"/>
  <c r="G31" i="8"/>
  <c r="G222" i="8"/>
  <c r="G22" i="8"/>
  <c r="G211" i="8"/>
  <c r="H43" i="8"/>
  <c r="H260" i="8"/>
  <c r="H68" i="8"/>
  <c r="H180" i="8"/>
  <c r="H39" i="8"/>
  <c r="H62" i="8"/>
  <c r="H152" i="8"/>
  <c r="H8" i="8"/>
  <c r="G143" i="8"/>
  <c r="H102" i="8"/>
  <c r="G270" i="8"/>
  <c r="H93" i="8"/>
  <c r="G164" i="8"/>
  <c r="H221" i="8"/>
  <c r="H116" i="8"/>
  <c r="G197" i="8"/>
  <c r="H154" i="8"/>
  <c r="G194" i="8"/>
  <c r="O23" i="8"/>
  <c r="N11" i="8"/>
  <c r="H64" i="8"/>
  <c r="G187" i="8"/>
  <c r="G172" i="8"/>
  <c r="H259" i="8"/>
  <c r="H196" i="8"/>
  <c r="G56" i="8"/>
  <c r="G129" i="8"/>
  <c r="H96" i="8"/>
  <c r="H177" i="8"/>
  <c r="G224" i="8"/>
  <c r="H227" i="8"/>
  <c r="G99" i="8"/>
  <c r="H69" i="8"/>
  <c r="G220" i="8"/>
  <c r="G84" i="8"/>
  <c r="G221" i="8"/>
  <c r="H198" i="8"/>
  <c r="G146" i="8"/>
  <c r="G239" i="8"/>
  <c r="H174" i="8"/>
  <c r="H187" i="8"/>
  <c r="H18" i="8"/>
  <c r="G218" i="8"/>
  <c r="G47" i="8"/>
  <c r="H15" i="8"/>
  <c r="H80" i="8"/>
  <c r="H56" i="8"/>
  <c r="H17" i="8"/>
  <c r="G236" i="8"/>
  <c r="H191" i="8"/>
  <c r="H95" i="8"/>
  <c r="G149" i="8"/>
  <c r="H277" i="8"/>
  <c r="G277" i="8"/>
  <c r="G130" i="8"/>
  <c r="H157" i="8"/>
  <c r="H149" i="8"/>
  <c r="G188" i="8"/>
  <c r="G133" i="8"/>
  <c r="G148" i="8"/>
  <c r="G229" i="8"/>
  <c r="N7" i="8"/>
  <c r="H100" i="8"/>
  <c r="H115" i="8"/>
  <c r="G144" i="8"/>
  <c r="G97" i="8"/>
  <c r="G262" i="8"/>
  <c r="G177" i="8"/>
  <c r="G120" i="8"/>
  <c r="G136" i="8"/>
  <c r="G203" i="8"/>
  <c r="G170" i="8"/>
  <c r="H58" i="8"/>
  <c r="G223" i="8"/>
  <c r="G267" i="8"/>
  <c r="G75" i="8"/>
  <c r="H281" i="8"/>
  <c r="G49" i="8"/>
  <c r="H263" i="8"/>
  <c r="G12" i="8"/>
  <c r="G279" i="8"/>
  <c r="G150" i="8"/>
  <c r="G93" i="8"/>
  <c r="H86" i="8"/>
  <c r="H171" i="8"/>
  <c r="G53" i="8"/>
  <c r="H261" i="8"/>
  <c r="H129" i="8"/>
  <c r="H240" i="8"/>
  <c r="H60" i="8"/>
  <c r="H45" i="8"/>
  <c r="H190" i="8"/>
  <c r="G16" i="8"/>
  <c r="G156" i="8"/>
  <c r="G169" i="8"/>
  <c r="H172" i="8"/>
  <c r="G111" i="8"/>
  <c r="G39" i="8"/>
  <c r="H230" i="8"/>
  <c r="H222" i="8"/>
  <c r="G54" i="8"/>
  <c r="H274" i="8"/>
  <c r="H13" i="8"/>
  <c r="G21" i="8"/>
  <c r="G213" i="8"/>
  <c r="G69" i="8"/>
  <c r="G165" i="8"/>
  <c r="N16" i="8"/>
  <c r="O25" i="8"/>
  <c r="N12" i="8"/>
  <c r="H236" i="8"/>
  <c r="H106" i="8"/>
  <c r="G134" i="8"/>
  <c r="G64" i="8"/>
  <c r="H135" i="8"/>
  <c r="H153" i="8"/>
  <c r="G160" i="8"/>
  <c r="H231" i="8"/>
  <c r="G161" i="8"/>
  <c r="H243" i="8"/>
  <c r="G258" i="8"/>
  <c r="H25" i="8"/>
  <c r="H239" i="8"/>
  <c r="H279" i="8"/>
  <c r="G183" i="8"/>
  <c r="G158" i="8"/>
  <c r="G157" i="8"/>
  <c r="G103" i="8"/>
  <c r="G62" i="8"/>
  <c r="G147" i="8"/>
  <c r="H50" i="8"/>
  <c r="G282" i="8"/>
  <c r="G28" i="8"/>
  <c r="G98" i="8"/>
  <c r="G207" i="8"/>
  <c r="G166" i="8"/>
  <c r="H229" i="8"/>
  <c r="G108" i="8"/>
  <c r="G23" i="8"/>
  <c r="G38" i="8"/>
  <c r="G206" i="8"/>
  <c r="H30" i="8"/>
  <c r="G58" i="8"/>
  <c r="H218" i="8"/>
  <c r="H213" i="8"/>
  <c r="G268" i="8"/>
  <c r="H242" i="8"/>
  <c r="G212" i="8"/>
  <c r="G101" i="8"/>
  <c r="H241" i="8"/>
  <c r="H108" i="8"/>
  <c r="G115" i="8"/>
  <c r="G259" i="8"/>
  <c r="H143" i="8"/>
  <c r="H155" i="8"/>
  <c r="G137" i="8"/>
  <c r="H170" i="8"/>
  <c r="G27" i="8"/>
  <c r="G29" i="8"/>
  <c r="G231" i="8"/>
  <c r="H103" i="8"/>
  <c r="H134" i="8"/>
  <c r="H32" i="8"/>
  <c r="G271" i="8"/>
  <c r="H151" i="8"/>
  <c r="G278" i="8"/>
  <c r="H110" i="8"/>
  <c r="H214" i="8"/>
  <c r="H123" i="8"/>
  <c r="H257" i="8"/>
  <c r="H136" i="8"/>
  <c r="H159" i="8"/>
  <c r="H142" i="8"/>
  <c r="G60" i="8"/>
  <c r="G117" i="8"/>
  <c r="G240" i="8"/>
  <c r="H52" i="8"/>
  <c r="H250" i="8"/>
  <c r="G74" i="8"/>
  <c r="G242" i="8"/>
  <c r="G186" i="8"/>
  <c r="H186" i="8"/>
  <c r="H269" i="8"/>
  <c r="G266" i="8"/>
  <c r="H237" i="8"/>
  <c r="G37" i="8"/>
  <c r="N8" i="8"/>
  <c r="H23" i="8"/>
  <c r="G67" i="8"/>
  <c r="G257" i="8"/>
  <c r="G241" i="8"/>
  <c r="H275" i="8"/>
  <c r="G40" i="8"/>
  <c r="H57" i="8"/>
  <c r="H156" i="8"/>
  <c r="G263" i="8"/>
  <c r="H131" i="8"/>
  <c r="G168" i="8"/>
  <c r="H113" i="8"/>
  <c r="G193" i="8"/>
  <c r="G256" i="8"/>
  <c r="G238" i="8"/>
  <c r="G175" i="8"/>
  <c r="G260" i="8"/>
  <c r="H223" i="8"/>
  <c r="H119" i="8"/>
  <c r="G86" i="8"/>
  <c r="G190" i="8"/>
  <c r="H22" i="8"/>
  <c r="H107" i="8"/>
  <c r="G248" i="8"/>
  <c r="G65" i="8"/>
  <c r="H72" i="8"/>
  <c r="G71" i="8"/>
  <c r="H126" i="8"/>
  <c r="G105" i="8"/>
  <c r="H176" i="8"/>
  <c r="H28" i="8"/>
  <c r="H66" i="8"/>
  <c r="H207" i="8"/>
  <c r="H166" i="8"/>
  <c r="H158" i="8"/>
  <c r="H212" i="8"/>
  <c r="H21" i="8"/>
  <c r="G122" i="8"/>
  <c r="H76" i="8"/>
  <c r="G210" i="8"/>
  <c r="G18" i="8"/>
  <c r="H234" i="8"/>
  <c r="H173" i="8"/>
  <c r="H282" i="8"/>
</calcChain>
</file>

<file path=xl/sharedStrings.xml><?xml version="1.0" encoding="utf-8"?>
<sst xmlns="http://schemas.openxmlformats.org/spreadsheetml/2006/main" count="833" uniqueCount="235">
  <si>
    <t>-</t>
  </si>
  <si>
    <t>総数</t>
    <rPh sb="0" eb="2">
      <t>ソウスウ</t>
    </rPh>
    <phoneticPr fontId="2"/>
  </si>
  <si>
    <t>65歳以上</t>
    <rPh sb="2" eb="3">
      <t>サイ</t>
    </rPh>
    <rPh sb="3" eb="5">
      <t>イジョウ</t>
    </rPh>
    <phoneticPr fontId="2"/>
  </si>
  <si>
    <t>75歳以上</t>
    <rPh sb="2" eb="3">
      <t>サイ</t>
    </rPh>
    <rPh sb="3" eb="5">
      <t>イジョウ</t>
    </rPh>
    <phoneticPr fontId="2"/>
  </si>
  <si>
    <t>プルダウン</t>
    <phoneticPr fontId="9"/>
  </si>
  <si>
    <t>地区</t>
    <rPh sb="0" eb="2">
      <t>チク</t>
    </rPh>
    <phoneticPr fontId="9"/>
  </si>
  <si>
    <t>都道府県名</t>
  </si>
  <si>
    <t>市区町村名</t>
  </si>
  <si>
    <t>大字・町名</t>
  </si>
  <si>
    <t>字・丁目名</t>
  </si>
  <si>
    <t>後期高齢化率</t>
    <rPh sb="0" eb="2">
      <t>コウキ</t>
    </rPh>
    <rPh sb="2" eb="5">
      <t>コウレイカ</t>
    </rPh>
    <rPh sb="5" eb="6">
      <t>リツ</t>
    </rPh>
    <phoneticPr fontId="9"/>
  </si>
  <si>
    <t>市全体</t>
    <rPh sb="0" eb="1">
      <t>シ</t>
    </rPh>
    <rPh sb="1" eb="3">
      <t>ゼンタイ</t>
    </rPh>
    <phoneticPr fontId="9"/>
  </si>
  <si>
    <t>柳町</t>
  </si>
  <si>
    <t>栄町</t>
  </si>
  <si>
    <t>本町</t>
  </si>
  <si>
    <t>大町</t>
  </si>
  <si>
    <t>新浜町</t>
  </si>
  <si>
    <t>花園町</t>
  </si>
  <si>
    <t>旭町</t>
  </si>
  <si>
    <t>１丁目</t>
  </si>
  <si>
    <t>２丁目</t>
  </si>
  <si>
    <t>３丁目</t>
  </si>
  <si>
    <t>４丁目</t>
  </si>
  <si>
    <t>５丁目</t>
  </si>
  <si>
    <t>松川町</t>
  </si>
  <si>
    <t>X</t>
  </si>
  <si>
    <t>滝沢町</t>
  </si>
  <si>
    <t>昭和町</t>
  </si>
  <si>
    <t>湯川町</t>
  </si>
  <si>
    <t>川原町</t>
  </si>
  <si>
    <t>日吉町</t>
  </si>
  <si>
    <t>住吉町</t>
  </si>
  <si>
    <t>古川町</t>
  </si>
  <si>
    <t>中島町</t>
  </si>
  <si>
    <t>昭和</t>
  </si>
  <si>
    <t>大手町</t>
  </si>
  <si>
    <t>八幡町</t>
  </si>
  <si>
    <t>梁川町</t>
  </si>
  <si>
    <t>高齢化率
（65歳以上）</t>
    <rPh sb="0" eb="3">
      <t>コウレイカ</t>
    </rPh>
    <rPh sb="3" eb="4">
      <t>リツ</t>
    </rPh>
    <rPh sb="8" eb="9">
      <t>サイ</t>
    </rPh>
    <rPh sb="9" eb="11">
      <t>イジョウ</t>
    </rPh>
    <phoneticPr fontId="2"/>
  </si>
  <si>
    <t>高齢化率
（75歳以上）</t>
    <rPh sb="0" eb="3">
      <t>コウレイカ</t>
    </rPh>
    <rPh sb="3" eb="4">
      <t>リツ</t>
    </rPh>
    <rPh sb="8" eb="9">
      <t>サイ</t>
    </rPh>
    <rPh sb="9" eb="11">
      <t>イジョウ</t>
    </rPh>
    <phoneticPr fontId="2"/>
  </si>
  <si>
    <t>前期高齢化率</t>
    <rPh sb="0" eb="2">
      <t>ゼンキ</t>
    </rPh>
    <rPh sb="2" eb="5">
      <t>コウレイカ</t>
    </rPh>
    <rPh sb="5" eb="6">
      <t>リツ</t>
    </rPh>
    <phoneticPr fontId="9"/>
  </si>
  <si>
    <t>北海道</t>
  </si>
  <si>
    <t>函館市</t>
  </si>
  <si>
    <t>入舟町</t>
  </si>
  <si>
    <t>船見町</t>
  </si>
  <si>
    <t>弥生町</t>
  </si>
  <si>
    <t>弁天町</t>
  </si>
  <si>
    <t>末広町</t>
  </si>
  <si>
    <t>元町</t>
  </si>
  <si>
    <t>青柳町</t>
  </si>
  <si>
    <t>谷地頭町</t>
  </si>
  <si>
    <t>宝来町</t>
  </si>
  <si>
    <t>東川町</t>
  </si>
  <si>
    <t>豊川町</t>
  </si>
  <si>
    <t>東雲町</t>
  </si>
  <si>
    <t>大森町</t>
  </si>
  <si>
    <t>松風町</t>
  </si>
  <si>
    <t>若松町</t>
  </si>
  <si>
    <t>千歳町</t>
  </si>
  <si>
    <t>新川町</t>
  </si>
  <si>
    <t>上新川町</t>
  </si>
  <si>
    <t>海岸町</t>
  </si>
  <si>
    <t>大縄町</t>
  </si>
  <si>
    <t>万代町</t>
  </si>
  <si>
    <t>浅野町</t>
  </si>
  <si>
    <t>吉川町</t>
  </si>
  <si>
    <t>北浜町</t>
  </si>
  <si>
    <t>港町</t>
  </si>
  <si>
    <t>追分町</t>
  </si>
  <si>
    <t>亀田町</t>
  </si>
  <si>
    <t>大川町</t>
  </si>
  <si>
    <t>田家町</t>
  </si>
  <si>
    <t>白鳥町</t>
  </si>
  <si>
    <t>宮前町</t>
  </si>
  <si>
    <t>千代台町</t>
  </si>
  <si>
    <t>堀川町</t>
  </si>
  <si>
    <t>高盛町</t>
  </si>
  <si>
    <t>宇賀浦町</t>
  </si>
  <si>
    <t>日乃出町</t>
  </si>
  <si>
    <t>的場町</t>
  </si>
  <si>
    <t>時任町</t>
  </si>
  <si>
    <t>杉並町</t>
  </si>
  <si>
    <t>五稜郭町</t>
  </si>
  <si>
    <t>松陰町</t>
  </si>
  <si>
    <t>人見町</t>
  </si>
  <si>
    <t>金堀町</t>
  </si>
  <si>
    <t>乃木町</t>
  </si>
  <si>
    <t>柏木町</t>
  </si>
  <si>
    <t>深堀町</t>
  </si>
  <si>
    <t>駒場町</t>
  </si>
  <si>
    <t>広野町</t>
  </si>
  <si>
    <t>湯浜町</t>
  </si>
  <si>
    <t>戸倉町</t>
  </si>
  <si>
    <t>榎本町</t>
  </si>
  <si>
    <t>上野町</t>
  </si>
  <si>
    <t>高丘町</t>
  </si>
  <si>
    <t>見晴町</t>
  </si>
  <si>
    <t>鈴蘭丘町</t>
  </si>
  <si>
    <t>上湯川町</t>
  </si>
  <si>
    <t>銅山町</t>
  </si>
  <si>
    <t>旭岡町</t>
  </si>
  <si>
    <t>西旭岡町</t>
  </si>
  <si>
    <t>鱒川町</t>
  </si>
  <si>
    <t>寅沢町</t>
  </si>
  <si>
    <t>三森町</t>
  </si>
  <si>
    <t>紅葉山町</t>
  </si>
  <si>
    <t>庵原町</t>
  </si>
  <si>
    <t>亀尾町</t>
  </si>
  <si>
    <t>米原町</t>
  </si>
  <si>
    <t>東畑町</t>
  </si>
  <si>
    <t>鉄山町</t>
  </si>
  <si>
    <t>蛾眉野町</t>
  </si>
  <si>
    <t>根崎町</t>
  </si>
  <si>
    <t>高松町</t>
  </si>
  <si>
    <t>志海苔町</t>
  </si>
  <si>
    <t>瀬戸川町</t>
  </si>
  <si>
    <t>赤坂町</t>
  </si>
  <si>
    <t>銭亀町</t>
  </si>
  <si>
    <t>中野町</t>
  </si>
  <si>
    <t>新湊町</t>
  </si>
  <si>
    <t>石倉町</t>
  </si>
  <si>
    <t>豊原町</t>
  </si>
  <si>
    <t>石崎町</t>
  </si>
  <si>
    <t>鶴野町</t>
  </si>
  <si>
    <t>白石町</t>
  </si>
  <si>
    <t>富岡町</t>
  </si>
  <si>
    <t>中道</t>
  </si>
  <si>
    <t>山の手</t>
  </si>
  <si>
    <t>本通</t>
  </si>
  <si>
    <t>鍛治</t>
  </si>
  <si>
    <t>陣川町</t>
  </si>
  <si>
    <t>神山町</t>
  </si>
  <si>
    <t>神山</t>
  </si>
  <si>
    <t>東山町</t>
  </si>
  <si>
    <t>東山</t>
  </si>
  <si>
    <t>美原</t>
  </si>
  <si>
    <t>赤川町</t>
  </si>
  <si>
    <t>赤川</t>
  </si>
  <si>
    <t>亀田中野町</t>
  </si>
  <si>
    <t>水元町</t>
  </si>
  <si>
    <t>亀田大森町</t>
  </si>
  <si>
    <t>石川町</t>
  </si>
  <si>
    <t>桔梗</t>
  </si>
  <si>
    <t>桔梗町</t>
  </si>
  <si>
    <t>西桔梗町</t>
  </si>
  <si>
    <t>亀田本町</t>
  </si>
  <si>
    <t>亀田港町</t>
  </si>
  <si>
    <t>陣川</t>
  </si>
  <si>
    <t>北美原</t>
  </si>
  <si>
    <t>函館山</t>
  </si>
  <si>
    <t>水面調査区</t>
  </si>
  <si>
    <t>小安町</t>
  </si>
  <si>
    <t>釜谷町</t>
  </si>
  <si>
    <t>汐首町</t>
  </si>
  <si>
    <t>瀬田来町</t>
  </si>
  <si>
    <t>弁才町</t>
  </si>
  <si>
    <t>泊町</t>
  </si>
  <si>
    <t>館町</t>
  </si>
  <si>
    <t>浜町</t>
  </si>
  <si>
    <t>新二見町</t>
  </si>
  <si>
    <t>原木町</t>
  </si>
  <si>
    <t>丸山町</t>
  </si>
  <si>
    <t>小安山町</t>
  </si>
  <si>
    <t>日浦町</t>
  </si>
  <si>
    <t>豊浦町</t>
  </si>
  <si>
    <t>大澗町</t>
  </si>
  <si>
    <t>中浜町</t>
  </si>
  <si>
    <t>川上町</t>
  </si>
  <si>
    <t>女那川町</t>
  </si>
  <si>
    <t>高岱町</t>
  </si>
  <si>
    <t>日ノ浜町</t>
  </si>
  <si>
    <t>古武井町</t>
  </si>
  <si>
    <t>柏野町</t>
  </si>
  <si>
    <t>恵山町</t>
  </si>
  <si>
    <t>御崎町</t>
  </si>
  <si>
    <t>日和山町</t>
  </si>
  <si>
    <t>吉畑町</t>
  </si>
  <si>
    <t>絵紙山町</t>
  </si>
  <si>
    <t>銚子町</t>
  </si>
  <si>
    <t>新八幡町</t>
  </si>
  <si>
    <t>島泊町</t>
  </si>
  <si>
    <t>富浦町</t>
  </si>
  <si>
    <t>元村町</t>
  </si>
  <si>
    <t>恵山岬町</t>
  </si>
  <si>
    <t>新恵山町</t>
  </si>
  <si>
    <t>古部町</t>
  </si>
  <si>
    <t>木直町</t>
  </si>
  <si>
    <t>尾札部町</t>
  </si>
  <si>
    <t>川汲町</t>
  </si>
  <si>
    <t>安浦町</t>
  </si>
  <si>
    <t>臼尻町</t>
  </si>
  <si>
    <t>豊崎町</t>
  </si>
  <si>
    <t>大船町</t>
  </si>
  <si>
    <t>双見町</t>
  </si>
  <si>
    <t>岩戸町</t>
  </si>
  <si>
    <t>K列</t>
    <rPh sb="1" eb="2">
      <t>レツ</t>
    </rPh>
    <phoneticPr fontId="2"/>
  </si>
  <si>
    <t>AM列</t>
    <rPh sb="2" eb="3">
      <t>レツ</t>
    </rPh>
    <phoneticPr fontId="2"/>
  </si>
  <si>
    <t>AN列</t>
    <rPh sb="2" eb="3">
      <t>レツ</t>
    </rPh>
    <phoneticPr fontId="2"/>
  </si>
  <si>
    <t>総数（年齢） 1)</t>
    <phoneticPr fontId="2"/>
  </si>
  <si>
    <t>（再掲）65歳以上</t>
    <phoneticPr fontId="2"/>
  </si>
  <si>
    <t>65歳以上</t>
    <phoneticPr fontId="2"/>
  </si>
  <si>
    <t>（再掲）75歳以上</t>
    <phoneticPr fontId="2"/>
  </si>
  <si>
    <t>75歳以上</t>
    <phoneticPr fontId="2"/>
  </si>
  <si>
    <t>前期
高齢化率</t>
    <rPh sb="0" eb="2">
      <t>ゼンキ</t>
    </rPh>
    <rPh sb="3" eb="6">
      <t>コウレイカ</t>
    </rPh>
    <rPh sb="6" eb="7">
      <t>リツ</t>
    </rPh>
    <phoneticPr fontId="9"/>
  </si>
  <si>
    <t>後期
高齢化率</t>
    <rPh sb="0" eb="2">
      <t>コウキ</t>
    </rPh>
    <rPh sb="3" eb="6">
      <t>コウレイカ</t>
    </rPh>
    <rPh sb="6" eb="7">
      <t>リツ</t>
    </rPh>
    <phoneticPr fontId="9"/>
  </si>
  <si>
    <t>町丁目</t>
    <phoneticPr fontId="2"/>
  </si>
  <si>
    <t>■町丁目別の高齢化率</t>
    <rPh sb="1" eb="2">
      <t>マチ</t>
    </rPh>
    <rPh sb="2" eb="3">
      <t>チョウ</t>
    </rPh>
    <rPh sb="3" eb="4">
      <t>メ</t>
    </rPh>
    <rPh sb="4" eb="5">
      <t>ベツ</t>
    </rPh>
    <rPh sb="6" eb="9">
      <t>コウレイカ</t>
    </rPh>
    <rPh sb="9" eb="10">
      <t>リツ</t>
    </rPh>
    <phoneticPr fontId="2"/>
  </si>
  <si>
    <t>■地域別の高齢化率</t>
    <rPh sb="1" eb="3">
      <t>チイキ</t>
    </rPh>
    <rPh sb="3" eb="4">
      <t>ベツ</t>
    </rPh>
    <rPh sb="5" eb="8">
      <t>コウレイカ</t>
    </rPh>
    <rPh sb="8" eb="9">
      <t>リツ</t>
    </rPh>
    <phoneticPr fontId="2"/>
  </si>
  <si>
    <t>市</t>
    <rPh sb="0" eb="1">
      <t>シ</t>
    </rPh>
    <phoneticPr fontId="2"/>
  </si>
  <si>
    <t>L列</t>
    <rPh sb="1" eb="2">
      <t>レツ</t>
    </rPh>
    <phoneticPr fontId="2"/>
  </si>
  <si>
    <t>H列</t>
    <rPh sb="1" eb="2">
      <t>レツ</t>
    </rPh>
    <phoneticPr fontId="2"/>
  </si>
  <si>
    <t>I列</t>
    <rPh sb="1" eb="2">
      <t>レツ</t>
    </rPh>
    <phoneticPr fontId="2"/>
  </si>
  <si>
    <t>J列</t>
    <rPh sb="1" eb="2">
      <t>レツ</t>
    </rPh>
    <phoneticPr fontId="2"/>
  </si>
  <si>
    <t>地域1</t>
    <rPh sb="0" eb="2">
      <t>チイキ</t>
    </rPh>
    <phoneticPr fontId="9"/>
  </si>
  <si>
    <t>地域2</t>
    <rPh sb="0" eb="2">
      <t>チイキ</t>
    </rPh>
    <phoneticPr fontId="9"/>
  </si>
  <si>
    <t>地域3</t>
    <rPh sb="0" eb="2">
      <t>チイキ</t>
    </rPh>
    <phoneticPr fontId="9"/>
  </si>
  <si>
    <t>地域4</t>
    <rPh sb="0" eb="2">
      <t>チイキ</t>
    </rPh>
    <phoneticPr fontId="9"/>
  </si>
  <si>
    <t>地域5</t>
    <rPh sb="0" eb="2">
      <t>チイキ</t>
    </rPh>
    <phoneticPr fontId="9"/>
  </si>
  <si>
    <t>地域6</t>
    <rPh sb="0" eb="2">
      <t>チイキ</t>
    </rPh>
    <phoneticPr fontId="9"/>
  </si>
  <si>
    <t>地域7</t>
    <rPh sb="0" eb="2">
      <t>チイキ</t>
    </rPh>
    <phoneticPr fontId="9"/>
  </si>
  <si>
    <t>地域8</t>
    <rPh sb="0" eb="2">
      <t>チイキ</t>
    </rPh>
    <phoneticPr fontId="9"/>
  </si>
  <si>
    <t>地域9</t>
    <rPh sb="0" eb="2">
      <t>チイキ</t>
    </rPh>
    <phoneticPr fontId="9"/>
  </si>
  <si>
    <t>地域10</t>
    <rPh sb="0" eb="2">
      <t>チイキ</t>
    </rPh>
    <phoneticPr fontId="9"/>
  </si>
  <si>
    <t>地域11</t>
    <rPh sb="0" eb="2">
      <t>チイキ</t>
    </rPh>
    <phoneticPr fontId="9"/>
  </si>
  <si>
    <t>地域12</t>
    <rPh sb="0" eb="2">
      <t>チイキ</t>
    </rPh>
    <phoneticPr fontId="9"/>
  </si>
  <si>
    <t>地域13</t>
    <rPh sb="0" eb="2">
      <t>チイキ</t>
    </rPh>
    <phoneticPr fontId="9"/>
  </si>
  <si>
    <t>地域14</t>
    <rPh sb="0" eb="2">
      <t>チイキ</t>
    </rPh>
    <phoneticPr fontId="9"/>
  </si>
  <si>
    <t>地域15</t>
    <rPh sb="0" eb="2">
      <t>チイキ</t>
    </rPh>
    <phoneticPr fontId="9"/>
  </si>
  <si>
    <t>地域16</t>
    <rPh sb="0" eb="2">
      <t>チイキ</t>
    </rPh>
    <phoneticPr fontId="9"/>
  </si>
  <si>
    <t>地域17</t>
    <rPh sb="0" eb="2">
      <t>チイキ</t>
    </rPh>
    <phoneticPr fontId="9"/>
  </si>
  <si>
    <t>地域18</t>
    <rPh sb="0" eb="2">
      <t>チイキ</t>
    </rPh>
    <phoneticPr fontId="2"/>
  </si>
  <si>
    <t>地域20</t>
    <rPh sb="0" eb="2">
      <t>チイキ</t>
    </rPh>
    <phoneticPr fontId="2"/>
  </si>
  <si>
    <t>１.地域の縮退状況　＜②町丁目別または地域別の高齢化率＞</t>
    <rPh sb="2" eb="4">
      <t>チイキ</t>
    </rPh>
    <rPh sb="5" eb="7">
      <t>シュクタイ</t>
    </rPh>
    <rPh sb="7" eb="9">
      <t>ジョウキョウ</t>
    </rPh>
    <rPh sb="12" eb="15">
      <t>チョウチョウモク</t>
    </rPh>
    <rPh sb="15" eb="16">
      <t>ベツ</t>
    </rPh>
    <rPh sb="19" eb="21">
      <t>チイキ</t>
    </rPh>
    <rPh sb="21" eb="22">
      <t>ベツ</t>
    </rPh>
    <rPh sb="23" eb="26">
      <t>コウレイカ</t>
    </rPh>
    <rPh sb="26" eb="27">
      <t>リツ</t>
    </rPh>
    <phoneticPr fontId="2"/>
  </si>
  <si>
    <t>平成27年国勢調査　小地域集計　（総務省統計局）</t>
  </si>
  <si>
    <t>第3表　年齢（5歳階級），男女別人口，総年齢及び平均年齢(外国人―特掲）－町丁・字等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</si>
</sst>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%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游ゴシック"/>
      <family val="2"/>
      <charset val="128"/>
      <scheme val="minor"/>
    </font>
    <font>
      <sz val="6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4"/>
      <color rgb="FF000000"/>
      <name val="ＭＳ ゴシック"/>
      <family val="3"/>
      <charset val="128"/>
    </font>
    <font>
      <sz val="14"/>
      <color theme="1"/>
      <name val="ＭＳ Ｐゴシック"/>
      <family val="2"/>
      <charset val="128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b/>
      <sz val="11"/>
      <color rgb="FF0070C0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b/>
      <sz val="11"/>
      <color rgb="FF0070C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1"/>
      <color rgb="FF00B050"/>
      <name val="游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thick">
        <color indexed="64"/>
      </bottom>
      <diagonal/>
    </border>
  </borders>
  <cellStyleXfs count="8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4" fillId="0" borderId="0"/>
    <xf numFmtId="0" fontId="5" fillId="0" borderId="0">
      <alignment vertical="center"/>
    </xf>
    <xf numFmtId="0" fontId="5" fillId="0" borderId="0"/>
    <xf numFmtId="0" fontId="8" fillId="0" borderId="0">
      <alignment vertical="center"/>
    </xf>
    <xf numFmtId="9" fontId="8" fillId="0" borderId="0" applyFont="0" applyFill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0" fillId="0" borderId="0" xfId="0" applyAlignment="1">
      <alignment horizontal="left" vertical="center"/>
    </xf>
    <xf numFmtId="0" fontId="8" fillId="0" borderId="0" xfId="6">
      <alignment vertical="center"/>
    </xf>
    <xf numFmtId="38" fontId="8" fillId="0" borderId="0" xfId="1" applyFont="1">
      <alignment vertical="center"/>
    </xf>
    <xf numFmtId="0" fontId="8" fillId="0" borderId="1" xfId="6" applyBorder="1" applyAlignment="1">
      <alignment horizontal="center" vertical="center" wrapText="1"/>
    </xf>
    <xf numFmtId="0" fontId="8" fillId="0" borderId="3" xfId="6" applyBorder="1" applyAlignment="1">
      <alignment horizontal="center" vertical="center"/>
    </xf>
    <xf numFmtId="0" fontId="8" fillId="4" borderId="3" xfId="6" applyFill="1" applyBorder="1">
      <alignment vertical="center"/>
    </xf>
    <xf numFmtId="0" fontId="8" fillId="0" borderId="0" xfId="6" applyFill="1">
      <alignment vertical="center"/>
    </xf>
    <xf numFmtId="0" fontId="8" fillId="0" borderId="4" xfId="6" applyFill="1" applyBorder="1" applyAlignment="1">
      <alignment horizontal="center" vertical="center" wrapText="1"/>
    </xf>
    <xf numFmtId="176" fontId="0" fillId="0" borderId="4" xfId="7" applyNumberFormat="1" applyFont="1" applyFill="1" applyBorder="1" applyAlignment="1">
      <alignment horizontal="right" vertical="center"/>
    </xf>
    <xf numFmtId="176" fontId="0" fillId="0" borderId="1" xfId="7" applyNumberFormat="1" applyFont="1" applyBorder="1" applyAlignment="1">
      <alignment horizontal="right" vertical="center"/>
    </xf>
    <xf numFmtId="0" fontId="8" fillId="0" borderId="0" xfId="6" applyAlignment="1">
      <alignment horizontal="center" vertical="center"/>
    </xf>
    <xf numFmtId="0" fontId="8" fillId="4" borderId="11" xfId="6" applyFill="1" applyBorder="1">
      <alignment vertical="center"/>
    </xf>
    <xf numFmtId="0" fontId="8" fillId="2" borderId="5" xfId="6" applyFill="1" applyBorder="1">
      <alignment vertical="center"/>
    </xf>
    <xf numFmtId="176" fontId="0" fillId="0" borderId="12" xfId="7" applyNumberFormat="1" applyFont="1" applyFill="1" applyBorder="1" applyAlignment="1">
      <alignment horizontal="right" vertical="center"/>
    </xf>
    <xf numFmtId="176" fontId="0" fillId="0" borderId="5" xfId="7" applyNumberFormat="1" applyFont="1" applyBorder="1" applyAlignment="1">
      <alignment horizontal="right" vertical="center"/>
    </xf>
    <xf numFmtId="0" fontId="8" fillId="4" borderId="13" xfId="6" applyFill="1" applyBorder="1">
      <alignment vertical="center"/>
    </xf>
    <xf numFmtId="0" fontId="8" fillId="2" borderId="6" xfId="6" applyFill="1" applyBorder="1">
      <alignment vertical="center"/>
    </xf>
    <xf numFmtId="176" fontId="0" fillId="0" borderId="14" xfId="7" applyNumberFormat="1" applyFont="1" applyFill="1" applyBorder="1" applyAlignment="1">
      <alignment horizontal="right" vertical="center"/>
    </xf>
    <xf numFmtId="176" fontId="0" fillId="0" borderId="6" xfId="7" applyNumberFormat="1" applyFont="1" applyBorder="1" applyAlignment="1">
      <alignment horizontal="right" vertical="center"/>
    </xf>
    <xf numFmtId="0" fontId="8" fillId="4" borderId="15" xfId="6" applyFill="1" applyBorder="1">
      <alignment vertical="center"/>
    </xf>
    <xf numFmtId="176" fontId="0" fillId="0" borderId="16" xfId="7" applyNumberFormat="1" applyFont="1" applyFill="1" applyBorder="1" applyAlignment="1">
      <alignment horizontal="right" vertical="center"/>
    </xf>
    <xf numFmtId="176" fontId="0" fillId="0" borderId="7" xfId="7" applyNumberFormat="1" applyFont="1" applyBorder="1" applyAlignment="1">
      <alignment horizontal="right" vertical="center"/>
    </xf>
    <xf numFmtId="176" fontId="0" fillId="0" borderId="0" xfId="7" applyNumberFormat="1" applyFont="1" applyAlignment="1">
      <alignment horizontal="right" vertical="center"/>
    </xf>
    <xf numFmtId="38" fontId="8" fillId="0" borderId="0" xfId="6" applyNumberFormat="1">
      <alignment vertical="center"/>
    </xf>
    <xf numFmtId="0" fontId="8" fillId="0" borderId="0" xfId="6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0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10" fillId="3" borderId="6" xfId="0" applyFont="1" applyFill="1" applyBorder="1">
      <alignment vertical="center"/>
    </xf>
    <xf numFmtId="0" fontId="10" fillId="3" borderId="7" xfId="0" applyFont="1" applyFill="1" applyBorder="1">
      <alignment vertical="center"/>
    </xf>
    <xf numFmtId="0" fontId="11" fillId="0" borderId="0" xfId="6" applyFont="1" applyAlignment="1">
      <alignment horizontal="center" vertical="center"/>
    </xf>
    <xf numFmtId="0" fontId="12" fillId="0" borderId="0" xfId="6" applyFont="1" applyAlignment="1">
      <alignment horizontal="center" vertical="center"/>
    </xf>
    <xf numFmtId="0" fontId="13" fillId="6" borderId="0" xfId="0" applyFont="1" applyFill="1" applyAlignment="1">
      <alignment horizontal="center" vertical="center"/>
    </xf>
    <xf numFmtId="0" fontId="0" fillId="0" borderId="0" xfId="0" applyAlignment="1">
      <alignment horizontal="right" vertical="center"/>
    </xf>
    <xf numFmtId="0" fontId="7" fillId="0" borderId="0" xfId="0" applyFont="1" applyAlignment="1">
      <alignment horizontal="right" vertical="center"/>
    </xf>
    <xf numFmtId="176" fontId="10" fillId="0" borderId="5" xfId="2" applyNumberFormat="1" applyFont="1" applyBorder="1" applyAlignment="1">
      <alignment horizontal="right" vertical="center"/>
    </xf>
    <xf numFmtId="176" fontId="10" fillId="0" borderId="6" xfId="2" applyNumberFormat="1" applyFont="1" applyBorder="1" applyAlignment="1">
      <alignment horizontal="right" vertical="center"/>
    </xf>
    <xf numFmtId="176" fontId="10" fillId="0" borderId="6" xfId="2" applyNumberFormat="1" applyFont="1" applyFill="1" applyBorder="1" applyAlignment="1">
      <alignment horizontal="right" vertical="center"/>
    </xf>
    <xf numFmtId="176" fontId="10" fillId="0" borderId="7" xfId="2" applyNumberFormat="1" applyFont="1" applyBorder="1" applyAlignment="1">
      <alignment horizontal="right" vertical="center"/>
    </xf>
    <xf numFmtId="38" fontId="10" fillId="0" borderId="5" xfId="1" applyFont="1" applyBorder="1" applyAlignment="1">
      <alignment horizontal="right" vertical="center"/>
    </xf>
    <xf numFmtId="38" fontId="10" fillId="0" borderId="6" xfId="1" applyFont="1" applyBorder="1" applyAlignment="1">
      <alignment horizontal="right" vertical="center"/>
    </xf>
    <xf numFmtId="38" fontId="10" fillId="0" borderId="7" xfId="1" applyFont="1" applyBorder="1" applyAlignment="1">
      <alignment horizontal="right" vertical="center"/>
    </xf>
    <xf numFmtId="0" fontId="7" fillId="0" borderId="0" xfId="0" applyFont="1" applyAlignment="1">
      <alignment horizontal="center" vertical="center"/>
    </xf>
    <xf numFmtId="38" fontId="10" fillId="3" borderId="5" xfId="0" applyNumberFormat="1" applyFont="1" applyFill="1" applyBorder="1">
      <alignment vertical="center"/>
    </xf>
    <xf numFmtId="0" fontId="14" fillId="7" borderId="0" xfId="0" applyFont="1" applyFill="1" applyAlignment="1">
      <alignment horizontal="center" vertical="center"/>
    </xf>
    <xf numFmtId="38" fontId="10" fillId="3" borderId="1" xfId="0" applyNumberFormat="1" applyFont="1" applyFill="1" applyBorder="1">
      <alignment vertical="center"/>
    </xf>
    <xf numFmtId="38" fontId="10" fillId="0" borderId="1" xfId="1" applyFont="1" applyBorder="1" applyAlignment="1">
      <alignment horizontal="right" vertical="center"/>
    </xf>
    <xf numFmtId="176" fontId="10" fillId="0" borderId="1" xfId="2" applyNumberFormat="1" applyFont="1" applyBorder="1" applyAlignment="1">
      <alignment horizontal="right" vertical="center"/>
    </xf>
    <xf numFmtId="0" fontId="10" fillId="3" borderId="5" xfId="0" applyFont="1" applyFill="1" applyBorder="1">
      <alignment vertical="center"/>
    </xf>
    <xf numFmtId="38" fontId="12" fillId="0" borderId="0" xfId="1" applyFont="1" applyAlignment="1">
      <alignment horizontal="center" vertical="center"/>
    </xf>
    <xf numFmtId="38" fontId="15" fillId="0" borderId="0" xfId="1" applyFont="1" applyAlignment="1">
      <alignment horizontal="center" vertical="center"/>
    </xf>
    <xf numFmtId="0" fontId="8" fillId="5" borderId="17" xfId="6" applyFill="1" applyBorder="1" applyAlignment="1">
      <alignment horizontal="center" vertical="center" wrapText="1"/>
    </xf>
    <xf numFmtId="0" fontId="8" fillId="5" borderId="18" xfId="6" applyFill="1" applyBorder="1" applyAlignment="1">
      <alignment horizontal="center" vertical="center" wrapText="1"/>
    </xf>
    <xf numFmtId="38" fontId="8" fillId="5" borderId="19" xfId="1" applyFont="1" applyFill="1" applyBorder="1" applyAlignment="1">
      <alignment horizontal="center" vertical="center" wrapText="1"/>
    </xf>
    <xf numFmtId="0" fontId="8" fillId="2" borderId="20" xfId="6" applyFill="1" applyBorder="1">
      <alignment vertical="center"/>
    </xf>
    <xf numFmtId="0" fontId="8" fillId="2" borderId="21" xfId="6" applyFill="1" applyBorder="1">
      <alignment vertical="center"/>
    </xf>
    <xf numFmtId="38" fontId="8" fillId="2" borderId="22" xfId="1" applyFont="1" applyFill="1" applyBorder="1">
      <alignment vertical="center"/>
    </xf>
    <xf numFmtId="0" fontId="8" fillId="2" borderId="23" xfId="6" applyFill="1" applyBorder="1">
      <alignment vertical="center"/>
    </xf>
    <xf numFmtId="38" fontId="8" fillId="2" borderId="24" xfId="1" applyFont="1" applyFill="1" applyBorder="1">
      <alignment vertical="center"/>
    </xf>
    <xf numFmtId="0" fontId="8" fillId="2" borderId="25" xfId="6" applyFill="1" applyBorder="1">
      <alignment vertical="center"/>
    </xf>
    <xf numFmtId="38" fontId="8" fillId="2" borderId="26" xfId="1" applyFont="1" applyFill="1" applyBorder="1">
      <alignment vertical="center"/>
    </xf>
    <xf numFmtId="0" fontId="8" fillId="2" borderId="27" xfId="6" applyFill="1" applyBorder="1">
      <alignment vertical="center"/>
    </xf>
    <xf numFmtId="0" fontId="8" fillId="2" borderId="28" xfId="6" applyFill="1" applyBorder="1">
      <alignment vertical="center"/>
    </xf>
    <xf numFmtId="38" fontId="8" fillId="2" borderId="29" xfId="1" applyFont="1" applyFill="1" applyBorder="1">
      <alignment vertical="center"/>
    </xf>
    <xf numFmtId="38" fontId="8" fillId="2" borderId="20" xfId="1" applyFont="1" applyFill="1" applyBorder="1">
      <alignment vertical="center"/>
    </xf>
    <xf numFmtId="38" fontId="8" fillId="2" borderId="23" xfId="1" applyFont="1" applyFill="1" applyBorder="1">
      <alignment vertical="center"/>
    </xf>
    <xf numFmtId="38" fontId="8" fillId="2" borderId="25" xfId="1" applyFont="1" applyFill="1" applyBorder="1">
      <alignment vertical="center"/>
    </xf>
    <xf numFmtId="38" fontId="8" fillId="2" borderId="27" xfId="1" applyFont="1" applyFill="1" applyBorder="1">
      <alignment vertical="center"/>
    </xf>
    <xf numFmtId="38" fontId="8" fillId="7" borderId="17" xfId="1" applyFont="1" applyFill="1" applyBorder="1" applyAlignment="1">
      <alignment horizontal="center" vertical="center" wrapText="1"/>
    </xf>
    <xf numFmtId="38" fontId="8" fillId="7" borderId="19" xfId="1" applyFont="1" applyFill="1" applyBorder="1" applyAlignment="1">
      <alignment horizontal="center" vertical="center" wrapText="1"/>
    </xf>
    <xf numFmtId="0" fontId="1" fillId="4" borderId="8" xfId="6" applyFont="1" applyFill="1" applyBorder="1">
      <alignment vertical="center"/>
    </xf>
    <xf numFmtId="0" fontId="1" fillId="4" borderId="9" xfId="6" applyFont="1" applyFill="1" applyBorder="1">
      <alignment vertical="center"/>
    </xf>
    <xf numFmtId="0" fontId="1" fillId="4" borderId="10" xfId="6" applyFont="1" applyFill="1" applyBorder="1">
      <alignment vertical="center"/>
    </xf>
  </cellXfs>
  <cellStyles count="8">
    <cellStyle name="パーセント" xfId="2" builtinId="5"/>
    <cellStyle name="パーセント 2" xfId="7"/>
    <cellStyle name="桁区切り" xfId="1" builtinId="6"/>
    <cellStyle name="標準" xfId="0" builtinId="0"/>
    <cellStyle name="標準 2" xfId="3"/>
    <cellStyle name="標準 3" xfId="5"/>
    <cellStyle name="標準 4" xfId="4"/>
    <cellStyle name="標準 5" xfId="6"/>
  </cellStyles>
  <dxfs count="0"/>
  <tableStyles count="0" defaultTableStyle="TableStyleMedium2" defaultPivotStyle="PivotStyleLight16"/>
  <colors>
    <mruColors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83"/>
  <sheetViews>
    <sheetView tabSelected="1" view="pageBreakPreview" topLeftCell="A2" zoomScale="85" zoomScaleNormal="100" zoomScaleSheetLayoutView="85" workbookViewId="0">
      <selection activeCell="A2" sqref="A2"/>
    </sheetView>
  </sheetViews>
  <sheetFormatPr defaultRowHeight="13.5" x14ac:dyDescent="0.15"/>
  <cols>
    <col min="1" max="1" width="9" customWidth="1"/>
    <col min="2" max="2" width="7.125" customWidth="1"/>
    <col min="3" max="3" width="20.5" customWidth="1"/>
    <col min="4" max="8" width="14.75" style="40" customWidth="1"/>
    <col min="10" max="10" width="20.5" customWidth="1"/>
    <col min="11" max="15" width="14.75" style="40" customWidth="1"/>
  </cols>
  <sheetData>
    <row r="1" spans="1:15" hidden="1" x14ac:dyDescent="0.15">
      <c r="D1" s="39">
        <f>統計データ入力シート!I1</f>
        <v>9</v>
      </c>
      <c r="E1" s="39">
        <f>統計データ入力シート!J1</f>
        <v>10</v>
      </c>
      <c r="F1" s="39">
        <f>統計データ入力シート!K1</f>
        <v>11</v>
      </c>
      <c r="K1" s="51">
        <f>統計データ入力シート!Q1</f>
        <v>2</v>
      </c>
      <c r="L1" s="51">
        <f>統計データ入力シート!R1</f>
        <v>3</v>
      </c>
      <c r="M1" s="51">
        <f>統計データ入力シート!S1</f>
        <v>4</v>
      </c>
    </row>
    <row r="2" spans="1:15" x14ac:dyDescent="0.15">
      <c r="D2" s="28"/>
      <c r="E2" s="28"/>
      <c r="F2" s="28"/>
      <c r="K2" s="28"/>
      <c r="L2" s="28"/>
      <c r="M2" s="28"/>
    </row>
    <row r="3" spans="1:15" s="2" customFormat="1" ht="17.25" x14ac:dyDescent="0.15">
      <c r="B3" s="1" t="s">
        <v>232</v>
      </c>
      <c r="C3" s="1"/>
      <c r="D3" s="49"/>
      <c r="E3" s="49"/>
      <c r="F3" s="49"/>
      <c r="G3" s="41"/>
      <c r="H3" s="41"/>
      <c r="J3" s="1"/>
      <c r="K3" s="49"/>
      <c r="L3" s="49"/>
      <c r="M3" s="49"/>
      <c r="N3" s="41"/>
      <c r="O3" s="41"/>
    </row>
    <row r="4" spans="1:15" x14ac:dyDescent="0.15">
      <c r="D4" s="28"/>
      <c r="E4" s="28"/>
      <c r="F4" s="28"/>
      <c r="K4" s="28"/>
      <c r="L4" s="28"/>
      <c r="M4" s="28"/>
    </row>
    <row r="5" spans="1:15" ht="16.5" customHeight="1" x14ac:dyDescent="0.15">
      <c r="B5" s="3" t="s">
        <v>206</v>
      </c>
      <c r="C5" s="3"/>
      <c r="D5" s="28"/>
      <c r="E5" s="28"/>
      <c r="F5" s="28"/>
      <c r="J5" s="3" t="s">
        <v>207</v>
      </c>
      <c r="K5" s="28"/>
      <c r="L5" s="28"/>
      <c r="M5" s="28"/>
    </row>
    <row r="6" spans="1:15" s="29" customFormat="1" ht="27" x14ac:dyDescent="0.15">
      <c r="A6" s="30"/>
      <c r="B6" s="31" t="s">
        <v>208</v>
      </c>
      <c r="C6" s="31" t="s">
        <v>205</v>
      </c>
      <c r="D6" s="32" t="s">
        <v>1</v>
      </c>
      <c r="E6" s="32" t="s">
        <v>2</v>
      </c>
      <c r="F6" s="32" t="s">
        <v>3</v>
      </c>
      <c r="G6" s="32" t="s">
        <v>38</v>
      </c>
      <c r="H6" s="32" t="s">
        <v>39</v>
      </c>
      <c r="J6" s="31" t="s">
        <v>205</v>
      </c>
      <c r="K6" s="32" t="s">
        <v>1</v>
      </c>
      <c r="L6" s="32" t="s">
        <v>2</v>
      </c>
      <c r="M6" s="32" t="s">
        <v>3</v>
      </c>
      <c r="N6" s="32" t="s">
        <v>38</v>
      </c>
      <c r="O6" s="32" t="s">
        <v>39</v>
      </c>
    </row>
    <row r="7" spans="1:15" s="33" customFormat="1" x14ac:dyDescent="0.15">
      <c r="A7" s="34"/>
      <c r="B7" s="52" t="str">
        <f>IF(統計データ入力シート!F9="","",統計データ入力シート!F9)</f>
        <v>函館市</v>
      </c>
      <c r="C7" s="52" t="str">
        <f>統計データ入力シート!G9&amp;統計データ入力シート!H9</f>
        <v/>
      </c>
      <c r="D7" s="53">
        <f>IF($B7="","",IFERROR(VLOOKUP($B7&amp;$C7,統計データ入力シート!$A$9:$M$285,D$1,FALSE),""))</f>
        <v>265979</v>
      </c>
      <c r="E7" s="53">
        <f>IF($B7="","",IFERROR(VLOOKUP($B7&amp;$C7,統計データ入力シート!$A$9:$M$285,E$1,FALSE),""))</f>
        <v>85931</v>
      </c>
      <c r="F7" s="53">
        <f>IF($B7="","",IFERROR(VLOOKUP($B7&amp;$C7,統計データ入力シート!$A$9:$M$285,F$1,FALSE),""))</f>
        <v>42686</v>
      </c>
      <c r="G7" s="54">
        <f>IF(B7="","",IFERROR(E7/$D7,"-"))</f>
        <v>0.32307437805240263</v>
      </c>
      <c r="H7" s="54">
        <f>IF(B7="","",IFERROR(F7/$D7,"-"))</f>
        <v>0.16048635418585677</v>
      </c>
      <c r="J7" s="50" t="str">
        <f>統計データ入力シート!P9</f>
        <v>市全体</v>
      </c>
      <c r="K7" s="46">
        <f>IF($J7="","",IFERROR(VLOOKUP($J7,統計データ入力シート!$P$9:$U$29,K$1,FALSE),""))</f>
        <v>265979</v>
      </c>
      <c r="L7" s="46">
        <f>IF($J7="","",IFERROR(VLOOKUP($J7,統計データ入力シート!$P$9:$U$29,L$1,FALSE),""))</f>
        <v>85931</v>
      </c>
      <c r="M7" s="46">
        <f>IF($J7="","",IFERROR(VLOOKUP($J7,統計データ入力シート!$P$9:$U$29,M$1,FALSE),""))</f>
        <v>42686</v>
      </c>
      <c r="N7" s="42">
        <f>IF(J7="","",IFERROR(L7/$D7,"-"))</f>
        <v>0.32307437805240263</v>
      </c>
      <c r="O7" s="42">
        <f>IF(J7="","",IFERROR(M7/$D7,"-"))</f>
        <v>0.16048635418585677</v>
      </c>
    </row>
    <row r="8" spans="1:15" s="33" customFormat="1" x14ac:dyDescent="0.15">
      <c r="A8" s="34"/>
      <c r="B8" s="55" t="str">
        <f>IF(統計データ入力シート!F10="","",統計データ入力シート!F10)</f>
        <v>函館市</v>
      </c>
      <c r="C8" s="55" t="str">
        <f>統計データ入力シート!G10&amp;統計データ入力シート!H10</f>
        <v>入舟町</v>
      </c>
      <c r="D8" s="46">
        <f>IF($B8="","",IFERROR(VLOOKUP($B8&amp;$C8,統計データ入力シート!$A$9:$M$285,D$1,FALSE),""))</f>
        <v>663</v>
      </c>
      <c r="E8" s="46">
        <f>IF($B8="","",IFERROR(VLOOKUP($B8&amp;$C8,統計データ入力シート!$A$9:$M$285,E$1,FALSE),""))</f>
        <v>295</v>
      </c>
      <c r="F8" s="46">
        <f>IF($B8="","",IFERROR(VLOOKUP($B8&amp;$C8,統計データ入力シート!$A$9:$M$285,F$1,FALSE),""))</f>
        <v>156</v>
      </c>
      <c r="G8" s="42">
        <f t="shared" ref="G8:G71" si="0">IF(B8="","",IFERROR(E8/$D8,"-"))</f>
        <v>0.44494720965309198</v>
      </c>
      <c r="H8" s="42">
        <f t="shared" ref="H8:H71" si="1">IF(B8="","",IFERROR(F8/$D8,"-"))</f>
        <v>0.23529411764705882</v>
      </c>
      <c r="J8" s="35" t="str">
        <f>統計データ入力シート!P10</f>
        <v>地域1</v>
      </c>
      <c r="K8" s="47">
        <f>IF($J8="","",IFERROR(VLOOKUP($J8,統計データ入力シート!$P$9:$U$29,K$1,FALSE),""))</f>
        <v>663</v>
      </c>
      <c r="L8" s="47">
        <f>IF($J8="","",IFERROR(VLOOKUP($J8,統計データ入力シート!$P$9:$U$29,L$1,FALSE),""))</f>
        <v>295</v>
      </c>
      <c r="M8" s="47">
        <f>IF($J8="","",IFERROR(VLOOKUP($J8,統計データ入力シート!$P$9:$U$29,M$1,FALSE),""))</f>
        <v>156</v>
      </c>
      <c r="N8" s="43">
        <f t="shared" ref="N8:N27" si="2">IF(J8="","",IFERROR(L8/$D8,"-"))</f>
        <v>0.44494720965309198</v>
      </c>
      <c r="O8" s="43">
        <f t="shared" ref="O8:O27" si="3">IF(J8="","",IFERROR(M8/$D8,"-"))</f>
        <v>0.23529411764705882</v>
      </c>
    </row>
    <row r="9" spans="1:15" s="33" customFormat="1" x14ac:dyDescent="0.15">
      <c r="A9" s="34"/>
      <c r="B9" s="35" t="str">
        <f>IF(統計データ入力シート!F11="","",統計データ入力シート!F11)</f>
        <v>函館市</v>
      </c>
      <c r="C9" s="35" t="str">
        <f>統計データ入力シート!G11&amp;統計データ入力シート!H11</f>
        <v>船見町</v>
      </c>
      <c r="D9" s="47">
        <f>IF($B9="","",IFERROR(VLOOKUP($B9&amp;$C9,統計データ入力シート!$A$9:$M$285,D$1,FALSE),""))</f>
        <v>982</v>
      </c>
      <c r="E9" s="47">
        <f>IF($B9="","",IFERROR(VLOOKUP($B9&amp;$C9,統計データ入力シート!$A$9:$M$285,E$1,FALSE),""))</f>
        <v>406</v>
      </c>
      <c r="F9" s="47">
        <f>IF($B9="","",IFERROR(VLOOKUP($B9&amp;$C9,統計データ入力シート!$A$9:$M$285,F$1,FALSE),""))</f>
        <v>222</v>
      </c>
      <c r="G9" s="43">
        <f t="shared" si="0"/>
        <v>0.4134419551934827</v>
      </c>
      <c r="H9" s="43">
        <f t="shared" si="1"/>
        <v>0.22606924643584522</v>
      </c>
      <c r="J9" s="35" t="str">
        <f>統計データ入力シート!P11</f>
        <v>地域2</v>
      </c>
      <c r="K9" s="47">
        <f>IF($J9="","",IFERROR(VLOOKUP($J9,統計データ入力シート!$P$9:$U$29,K$1,FALSE),""))</f>
        <v>982</v>
      </c>
      <c r="L9" s="47">
        <f>IF($J9="","",IFERROR(VLOOKUP($J9,統計データ入力シート!$P$9:$U$29,L$1,FALSE),""))</f>
        <v>406</v>
      </c>
      <c r="M9" s="47">
        <f>IF($J9="","",IFERROR(VLOOKUP($J9,統計データ入力シート!$P$9:$U$29,M$1,FALSE),""))</f>
        <v>222</v>
      </c>
      <c r="N9" s="43">
        <f t="shared" si="2"/>
        <v>0.4134419551934827</v>
      </c>
      <c r="O9" s="43">
        <f t="shared" si="3"/>
        <v>0.22606924643584522</v>
      </c>
    </row>
    <row r="10" spans="1:15" s="33" customFormat="1" x14ac:dyDescent="0.15">
      <c r="A10" s="34"/>
      <c r="B10" s="35" t="str">
        <f>IF(統計データ入力シート!F12="","",統計データ入力シート!F12)</f>
        <v>函館市</v>
      </c>
      <c r="C10" s="35" t="str">
        <f>統計データ入力シート!G12&amp;統計データ入力シート!H12</f>
        <v>弥生町</v>
      </c>
      <c r="D10" s="47">
        <f>IF($B10="","",IFERROR(VLOOKUP($B10&amp;$C10,統計データ入力シート!$A$9:$M$285,D$1,FALSE),""))</f>
        <v>1258</v>
      </c>
      <c r="E10" s="47">
        <f>IF($B10="","",IFERROR(VLOOKUP($B10&amp;$C10,統計データ入力シート!$A$9:$M$285,E$1,FALSE),""))</f>
        <v>500</v>
      </c>
      <c r="F10" s="47">
        <f>IF($B10="","",IFERROR(VLOOKUP($B10&amp;$C10,統計データ入力シート!$A$9:$M$285,F$1,FALSE),""))</f>
        <v>246</v>
      </c>
      <c r="G10" s="44">
        <f t="shared" si="0"/>
        <v>0.39745627980922099</v>
      </c>
      <c r="H10" s="44">
        <f t="shared" si="1"/>
        <v>0.19554848966613672</v>
      </c>
      <c r="J10" s="35" t="str">
        <f>統計データ入力シート!P12</f>
        <v>地域3</v>
      </c>
      <c r="K10" s="47">
        <f>IF($J10="","",IFERROR(VLOOKUP($J10,統計データ入力シート!$P$9:$U$29,K$1,FALSE),""))</f>
        <v>1258</v>
      </c>
      <c r="L10" s="47">
        <f>IF($J10="","",IFERROR(VLOOKUP($J10,統計データ入力シート!$P$9:$U$29,L$1,FALSE),""))</f>
        <v>500</v>
      </c>
      <c r="M10" s="47">
        <f>IF($J10="","",IFERROR(VLOOKUP($J10,統計データ入力シート!$P$9:$U$29,M$1,FALSE),""))</f>
        <v>246</v>
      </c>
      <c r="N10" s="44">
        <f t="shared" si="2"/>
        <v>0.39745627980922099</v>
      </c>
      <c r="O10" s="44">
        <f t="shared" si="3"/>
        <v>0.19554848966613672</v>
      </c>
    </row>
    <row r="11" spans="1:15" s="33" customFormat="1" x14ac:dyDescent="0.15">
      <c r="A11" s="34"/>
      <c r="B11" s="35" t="str">
        <f>IF(統計データ入力シート!F13="","",統計データ入力シート!F13)</f>
        <v>函館市</v>
      </c>
      <c r="C11" s="35" t="str">
        <f>統計データ入力シート!G13&amp;統計データ入力シート!H13</f>
        <v>弁天町</v>
      </c>
      <c r="D11" s="47">
        <f>IF($B11="","",IFERROR(VLOOKUP($B11&amp;$C11,統計データ入力シート!$A$9:$M$285,D$1,FALSE),""))</f>
        <v>1019</v>
      </c>
      <c r="E11" s="47">
        <f>IF($B11="","",IFERROR(VLOOKUP($B11&amp;$C11,統計データ入力シート!$A$9:$M$285,E$1,FALSE),""))</f>
        <v>420</v>
      </c>
      <c r="F11" s="47">
        <f>IF($B11="","",IFERROR(VLOOKUP($B11&amp;$C11,統計データ入力シート!$A$9:$M$285,F$1,FALSE),""))</f>
        <v>198</v>
      </c>
      <c r="G11" s="43">
        <f t="shared" si="0"/>
        <v>0.41216879293424924</v>
      </c>
      <c r="H11" s="43">
        <f t="shared" si="1"/>
        <v>0.1943081452404318</v>
      </c>
      <c r="J11" s="35" t="str">
        <f>統計データ入力シート!P13</f>
        <v>地域4</v>
      </c>
      <c r="K11" s="47">
        <f>IF($J11="","",IFERROR(VLOOKUP($J11,統計データ入力シート!$P$9:$U$29,K$1,FALSE),""))</f>
        <v>1019</v>
      </c>
      <c r="L11" s="47">
        <f>IF($J11="","",IFERROR(VLOOKUP($J11,統計データ入力シート!$P$9:$U$29,L$1,FALSE),""))</f>
        <v>420</v>
      </c>
      <c r="M11" s="47">
        <f>IF($J11="","",IFERROR(VLOOKUP($J11,統計データ入力シート!$P$9:$U$29,M$1,FALSE),""))</f>
        <v>198</v>
      </c>
      <c r="N11" s="43">
        <f t="shared" si="2"/>
        <v>0.41216879293424924</v>
      </c>
      <c r="O11" s="43">
        <f t="shared" si="3"/>
        <v>0.1943081452404318</v>
      </c>
    </row>
    <row r="12" spans="1:15" s="33" customFormat="1" x14ac:dyDescent="0.15">
      <c r="A12" s="34"/>
      <c r="B12" s="35" t="str">
        <f>IF(統計データ入力シート!F14="","",統計データ入力シート!F14)</f>
        <v>函館市</v>
      </c>
      <c r="C12" s="35" t="str">
        <f>統計データ入力シート!G14&amp;統計データ入力シート!H14</f>
        <v>大町</v>
      </c>
      <c r="D12" s="47">
        <f>IF($B12="","",IFERROR(VLOOKUP($B12&amp;$C12,統計データ入力シート!$A$9:$M$285,D$1,FALSE),""))</f>
        <v>591</v>
      </c>
      <c r="E12" s="47">
        <f>IF($B12="","",IFERROR(VLOOKUP($B12&amp;$C12,統計データ入力シート!$A$9:$M$285,E$1,FALSE),""))</f>
        <v>201</v>
      </c>
      <c r="F12" s="47">
        <f>IF($B12="","",IFERROR(VLOOKUP($B12&amp;$C12,統計データ入力シート!$A$9:$M$285,F$1,FALSE),""))</f>
        <v>103</v>
      </c>
      <c r="G12" s="43">
        <f t="shared" si="0"/>
        <v>0.34010152284263961</v>
      </c>
      <c r="H12" s="43">
        <f t="shared" si="1"/>
        <v>0.17428087986463622</v>
      </c>
      <c r="J12" s="35" t="str">
        <f>統計データ入力シート!P14</f>
        <v>地域5</v>
      </c>
      <c r="K12" s="47">
        <f>IF($J12="","",IFERROR(VLOOKUP($J12,統計データ入力シート!$P$9:$U$29,K$1,FALSE),""))</f>
        <v>591</v>
      </c>
      <c r="L12" s="47">
        <f>IF($J12="","",IFERROR(VLOOKUP($J12,統計データ入力シート!$P$9:$U$29,L$1,FALSE),""))</f>
        <v>201</v>
      </c>
      <c r="M12" s="47">
        <f>IF($J12="","",IFERROR(VLOOKUP($J12,統計データ入力シート!$P$9:$U$29,M$1,FALSE),""))</f>
        <v>103</v>
      </c>
      <c r="N12" s="43">
        <f t="shared" si="2"/>
        <v>0.34010152284263961</v>
      </c>
      <c r="O12" s="43">
        <f t="shared" si="3"/>
        <v>0.17428087986463622</v>
      </c>
    </row>
    <row r="13" spans="1:15" s="33" customFormat="1" x14ac:dyDescent="0.15">
      <c r="A13" s="34"/>
      <c r="B13" s="35" t="str">
        <f>IF(統計データ入力シート!F15="","",統計データ入力シート!F15)</f>
        <v>函館市</v>
      </c>
      <c r="C13" s="35" t="str">
        <f>統計データ入力シート!G15&amp;統計データ入力シート!H15</f>
        <v>末広町</v>
      </c>
      <c r="D13" s="47">
        <f>IF($B13="","",IFERROR(VLOOKUP($B13&amp;$C13,統計データ入力シート!$A$9:$M$285,D$1,FALSE),""))</f>
        <v>957</v>
      </c>
      <c r="E13" s="47">
        <f>IF($B13="","",IFERROR(VLOOKUP($B13&amp;$C13,統計データ入力シート!$A$9:$M$285,E$1,FALSE),""))</f>
        <v>379</v>
      </c>
      <c r="F13" s="47">
        <f>IF($B13="","",IFERROR(VLOOKUP($B13&amp;$C13,統計データ入力シート!$A$9:$M$285,F$1,FALSE),""))</f>
        <v>173</v>
      </c>
      <c r="G13" s="43">
        <f t="shared" si="0"/>
        <v>0.39602925809822359</v>
      </c>
      <c r="H13" s="43">
        <f t="shared" si="1"/>
        <v>0.18077324973876699</v>
      </c>
      <c r="J13" s="35" t="str">
        <f>統計データ入力シート!P15</f>
        <v>地域6</v>
      </c>
      <c r="K13" s="47">
        <f>IF($J13="","",IFERROR(VLOOKUP($J13,統計データ入力シート!$P$9:$U$29,K$1,FALSE),""))</f>
        <v>0</v>
      </c>
      <c r="L13" s="47">
        <f>IF($J13="","",IFERROR(VLOOKUP($J13,統計データ入力シート!$P$9:$U$29,L$1,FALSE),""))</f>
        <v>0</v>
      </c>
      <c r="M13" s="47">
        <f>IF($J13="","",IFERROR(VLOOKUP($J13,統計データ入力シート!$P$9:$U$29,M$1,FALSE),""))</f>
        <v>0</v>
      </c>
      <c r="N13" s="43">
        <f t="shared" si="2"/>
        <v>0</v>
      </c>
      <c r="O13" s="43">
        <f t="shared" si="3"/>
        <v>0</v>
      </c>
    </row>
    <row r="14" spans="1:15" s="33" customFormat="1" x14ac:dyDescent="0.15">
      <c r="A14" s="34"/>
      <c r="B14" s="35" t="str">
        <f>IF(統計データ入力シート!F16="","",統計データ入力シート!F16)</f>
        <v>函館市</v>
      </c>
      <c r="C14" s="35" t="str">
        <f>統計データ入力シート!G16&amp;統計データ入力シート!H16</f>
        <v>元町</v>
      </c>
      <c r="D14" s="47">
        <f>IF($B14="","",IFERROR(VLOOKUP($B14&amp;$C14,統計データ入力シート!$A$9:$M$285,D$1,FALSE),""))</f>
        <v>1187</v>
      </c>
      <c r="E14" s="47">
        <f>IF($B14="","",IFERROR(VLOOKUP($B14&amp;$C14,統計データ入力シート!$A$9:$M$285,E$1,FALSE),""))</f>
        <v>551</v>
      </c>
      <c r="F14" s="47">
        <f>IF($B14="","",IFERROR(VLOOKUP($B14&amp;$C14,統計データ入力シート!$A$9:$M$285,F$1,FALSE),""))</f>
        <v>336</v>
      </c>
      <c r="G14" s="43">
        <f t="shared" si="0"/>
        <v>0.46419545071609097</v>
      </c>
      <c r="H14" s="43">
        <f t="shared" si="1"/>
        <v>0.2830665543386689</v>
      </c>
      <c r="J14" s="35" t="str">
        <f>統計データ入力シート!P16</f>
        <v>地域7</v>
      </c>
      <c r="K14" s="47">
        <f>IF($J14="","",IFERROR(VLOOKUP($J14,統計データ入力シート!$P$9:$U$29,K$1,FALSE),""))</f>
        <v>0</v>
      </c>
      <c r="L14" s="47">
        <f>IF($J14="","",IFERROR(VLOOKUP($J14,統計データ入力シート!$P$9:$U$29,L$1,FALSE),""))</f>
        <v>0</v>
      </c>
      <c r="M14" s="47">
        <f>IF($J14="","",IFERROR(VLOOKUP($J14,統計データ入力シート!$P$9:$U$29,M$1,FALSE),""))</f>
        <v>0</v>
      </c>
      <c r="N14" s="43">
        <f t="shared" si="2"/>
        <v>0</v>
      </c>
      <c r="O14" s="43">
        <f t="shared" si="3"/>
        <v>0</v>
      </c>
    </row>
    <row r="15" spans="1:15" s="33" customFormat="1" x14ac:dyDescent="0.15">
      <c r="B15" s="35" t="str">
        <f>IF(統計データ入力シート!F17="","",統計データ入力シート!F17)</f>
        <v>函館市</v>
      </c>
      <c r="C15" s="35" t="str">
        <f>統計データ入力シート!G17&amp;統計データ入力シート!H17</f>
        <v>青柳町</v>
      </c>
      <c r="D15" s="47">
        <f>IF($B15="","",IFERROR(VLOOKUP($B15&amp;$C15,統計データ入力シート!$A$9:$M$285,D$1,FALSE),""))</f>
        <v>1764</v>
      </c>
      <c r="E15" s="47">
        <f>IF($B15="","",IFERROR(VLOOKUP($B15&amp;$C15,統計データ入力シート!$A$9:$M$285,E$1,FALSE),""))</f>
        <v>648</v>
      </c>
      <c r="F15" s="47">
        <f>IF($B15="","",IFERROR(VLOOKUP($B15&amp;$C15,統計データ入力シート!$A$9:$M$285,F$1,FALSE),""))</f>
        <v>307</v>
      </c>
      <c r="G15" s="43">
        <f t="shared" si="0"/>
        <v>0.36734693877551022</v>
      </c>
      <c r="H15" s="43">
        <f t="shared" si="1"/>
        <v>0.17403628117913833</v>
      </c>
      <c r="J15" s="35" t="str">
        <f>統計データ入力シート!P17</f>
        <v>地域8</v>
      </c>
      <c r="K15" s="47">
        <f>IF($J15="","",IFERROR(VLOOKUP($J15,統計データ入力シート!$P$9:$U$29,K$1,FALSE),""))</f>
        <v>0</v>
      </c>
      <c r="L15" s="47">
        <f>IF($J15="","",IFERROR(VLOOKUP($J15,統計データ入力シート!$P$9:$U$29,L$1,FALSE),""))</f>
        <v>0</v>
      </c>
      <c r="M15" s="47">
        <f>IF($J15="","",IFERROR(VLOOKUP($J15,統計データ入力シート!$P$9:$U$29,M$1,FALSE),""))</f>
        <v>0</v>
      </c>
      <c r="N15" s="43">
        <f t="shared" si="2"/>
        <v>0</v>
      </c>
      <c r="O15" s="43">
        <f t="shared" si="3"/>
        <v>0</v>
      </c>
    </row>
    <row r="16" spans="1:15" s="33" customFormat="1" x14ac:dyDescent="0.15">
      <c r="B16" s="35" t="str">
        <f>IF(統計データ入力シート!F18="","",統計データ入力シート!F18)</f>
        <v>函館市</v>
      </c>
      <c r="C16" s="35" t="str">
        <f>統計データ入力シート!G18&amp;統計データ入力シート!H18</f>
        <v>谷地頭町</v>
      </c>
      <c r="D16" s="47">
        <f>IF($B16="","",IFERROR(VLOOKUP($B16&amp;$C16,統計データ入力シート!$A$9:$M$285,D$1,FALSE),""))</f>
        <v>1406</v>
      </c>
      <c r="E16" s="47">
        <f>IF($B16="","",IFERROR(VLOOKUP($B16&amp;$C16,統計データ入力シート!$A$9:$M$285,E$1,FALSE),""))</f>
        <v>636</v>
      </c>
      <c r="F16" s="47">
        <f>IF($B16="","",IFERROR(VLOOKUP($B16&amp;$C16,統計データ入力シート!$A$9:$M$285,F$1,FALSE),""))</f>
        <v>381</v>
      </c>
      <c r="G16" s="43">
        <f t="shared" si="0"/>
        <v>0.45234708392603129</v>
      </c>
      <c r="H16" s="43">
        <f t="shared" si="1"/>
        <v>0.27098150782361308</v>
      </c>
      <c r="J16" s="35" t="str">
        <f>統計データ入力シート!P18</f>
        <v>地域9</v>
      </c>
      <c r="K16" s="47">
        <f>IF($J16="","",IFERROR(VLOOKUP($J16,統計データ入力シート!$P$9:$U$29,K$1,FALSE),""))</f>
        <v>0</v>
      </c>
      <c r="L16" s="47">
        <f>IF($J16="","",IFERROR(VLOOKUP($J16,統計データ入力シート!$P$9:$U$29,L$1,FALSE),""))</f>
        <v>0</v>
      </c>
      <c r="M16" s="47">
        <f>IF($J16="","",IFERROR(VLOOKUP($J16,統計データ入力シート!$P$9:$U$29,M$1,FALSE),""))</f>
        <v>0</v>
      </c>
      <c r="N16" s="43">
        <f t="shared" si="2"/>
        <v>0</v>
      </c>
      <c r="O16" s="43">
        <f t="shared" si="3"/>
        <v>0</v>
      </c>
    </row>
    <row r="17" spans="2:15" s="33" customFormat="1" x14ac:dyDescent="0.15">
      <c r="B17" s="35" t="str">
        <f>IF(統計データ入力シート!F19="","",統計データ入力シート!F19)</f>
        <v>函館市</v>
      </c>
      <c r="C17" s="35" t="str">
        <f>統計データ入力シート!G19&amp;統計データ入力シート!H19</f>
        <v>住吉町</v>
      </c>
      <c r="D17" s="47">
        <f>IF($B17="","",IFERROR(VLOOKUP($B17&amp;$C17,統計データ入力シート!$A$9:$M$285,D$1,FALSE),""))</f>
        <v>801</v>
      </c>
      <c r="E17" s="47">
        <f>IF($B17="","",IFERROR(VLOOKUP($B17&amp;$C17,統計データ入力シート!$A$9:$M$285,E$1,FALSE),""))</f>
        <v>401</v>
      </c>
      <c r="F17" s="47">
        <f>IF($B17="","",IFERROR(VLOOKUP($B17&amp;$C17,統計データ入力シート!$A$9:$M$285,F$1,FALSE),""))</f>
        <v>238</v>
      </c>
      <c r="G17" s="43">
        <f t="shared" si="0"/>
        <v>0.50062421972534332</v>
      </c>
      <c r="H17" s="43">
        <f t="shared" si="1"/>
        <v>0.29712858926342073</v>
      </c>
      <c r="J17" s="35" t="str">
        <f>統計データ入力シート!P19</f>
        <v>地域10</v>
      </c>
      <c r="K17" s="47">
        <f>IF($J17="","",IFERROR(VLOOKUP($J17,統計データ入力シート!$P$9:$U$29,K$1,FALSE),""))</f>
        <v>0</v>
      </c>
      <c r="L17" s="47">
        <f>IF($J17="","",IFERROR(VLOOKUP($J17,統計データ入力シート!$P$9:$U$29,L$1,FALSE),""))</f>
        <v>0</v>
      </c>
      <c r="M17" s="47">
        <f>IF($J17="","",IFERROR(VLOOKUP($J17,統計データ入力シート!$P$9:$U$29,M$1,FALSE),""))</f>
        <v>0</v>
      </c>
      <c r="N17" s="43">
        <f t="shared" si="2"/>
        <v>0</v>
      </c>
      <c r="O17" s="43">
        <f t="shared" si="3"/>
        <v>0</v>
      </c>
    </row>
    <row r="18" spans="2:15" s="33" customFormat="1" x14ac:dyDescent="0.15">
      <c r="B18" s="35" t="str">
        <f>IF(統計データ入力シート!F20="","",統計データ入力シート!F20)</f>
        <v>函館市</v>
      </c>
      <c r="C18" s="35" t="str">
        <f>統計データ入力シート!G20&amp;統計データ入力シート!H20</f>
        <v>宝来町</v>
      </c>
      <c r="D18" s="47">
        <f>IF($B18="","",IFERROR(VLOOKUP($B18&amp;$C18,統計データ入力シート!$A$9:$M$285,D$1,FALSE),""))</f>
        <v>1542</v>
      </c>
      <c r="E18" s="47">
        <f>IF($B18="","",IFERROR(VLOOKUP($B18&amp;$C18,統計データ入力シート!$A$9:$M$285,E$1,FALSE),""))</f>
        <v>733</v>
      </c>
      <c r="F18" s="47">
        <f>IF($B18="","",IFERROR(VLOOKUP($B18&amp;$C18,統計データ入力シート!$A$9:$M$285,F$1,FALSE),""))</f>
        <v>448</v>
      </c>
      <c r="G18" s="43">
        <f t="shared" si="0"/>
        <v>0.47535667963683526</v>
      </c>
      <c r="H18" s="43">
        <f t="shared" si="1"/>
        <v>0.29053177691309989</v>
      </c>
      <c r="J18" s="35" t="str">
        <f>統計データ入力シート!P20</f>
        <v>地域11</v>
      </c>
      <c r="K18" s="47">
        <f>IF($J18="","",IFERROR(VLOOKUP($J18,統計データ入力シート!$P$9:$U$29,K$1,FALSE),""))</f>
        <v>0</v>
      </c>
      <c r="L18" s="47">
        <f>IF($J18="","",IFERROR(VLOOKUP($J18,統計データ入力シート!$P$9:$U$29,L$1,FALSE),""))</f>
        <v>0</v>
      </c>
      <c r="M18" s="47">
        <f>IF($J18="","",IFERROR(VLOOKUP($J18,統計データ入力シート!$P$9:$U$29,M$1,FALSE),""))</f>
        <v>0</v>
      </c>
      <c r="N18" s="43">
        <f t="shared" si="2"/>
        <v>0</v>
      </c>
      <c r="O18" s="43">
        <f t="shared" si="3"/>
        <v>0</v>
      </c>
    </row>
    <row r="19" spans="2:15" s="33" customFormat="1" x14ac:dyDescent="0.15">
      <c r="B19" s="35" t="str">
        <f>IF(統計データ入力シート!F21="","",統計データ入力シート!F21)</f>
        <v>函館市</v>
      </c>
      <c r="C19" s="35" t="str">
        <f>統計データ入力シート!G21&amp;統計データ入力シート!H21</f>
        <v>東川町</v>
      </c>
      <c r="D19" s="47">
        <f>IF($B19="","",IFERROR(VLOOKUP($B19&amp;$C19,統計データ入力シート!$A$9:$M$285,D$1,FALSE),""))</f>
        <v>1115</v>
      </c>
      <c r="E19" s="47">
        <f>IF($B19="","",IFERROR(VLOOKUP($B19&amp;$C19,統計データ入力シート!$A$9:$M$285,E$1,FALSE),""))</f>
        <v>446</v>
      </c>
      <c r="F19" s="47">
        <f>IF($B19="","",IFERROR(VLOOKUP($B19&amp;$C19,統計データ入力シート!$A$9:$M$285,F$1,FALSE),""))</f>
        <v>193</v>
      </c>
      <c r="G19" s="43">
        <f t="shared" si="0"/>
        <v>0.4</v>
      </c>
      <c r="H19" s="43">
        <f t="shared" si="1"/>
        <v>0.17309417040358743</v>
      </c>
      <c r="J19" s="35" t="str">
        <f>統計データ入力シート!P21</f>
        <v>地域12</v>
      </c>
      <c r="K19" s="47">
        <f>IF($J19="","",IFERROR(VLOOKUP($J19,統計データ入力シート!$P$9:$U$29,K$1,FALSE),""))</f>
        <v>0</v>
      </c>
      <c r="L19" s="47">
        <f>IF($J19="","",IFERROR(VLOOKUP($J19,統計データ入力シート!$P$9:$U$29,L$1,FALSE),""))</f>
        <v>0</v>
      </c>
      <c r="M19" s="47">
        <f>IF($J19="","",IFERROR(VLOOKUP($J19,統計データ入力シート!$P$9:$U$29,M$1,FALSE),""))</f>
        <v>0</v>
      </c>
      <c r="N19" s="43">
        <f t="shared" si="2"/>
        <v>0</v>
      </c>
      <c r="O19" s="43">
        <f t="shared" si="3"/>
        <v>0</v>
      </c>
    </row>
    <row r="20" spans="2:15" s="33" customFormat="1" x14ac:dyDescent="0.15">
      <c r="B20" s="35" t="str">
        <f>IF(統計データ入力シート!F22="","",統計データ入力シート!F22)</f>
        <v>函館市</v>
      </c>
      <c r="C20" s="35" t="str">
        <f>統計データ入力シート!G22&amp;統計データ入力シート!H22</f>
        <v>豊川町</v>
      </c>
      <c r="D20" s="47">
        <f>IF($B20="","",IFERROR(VLOOKUP($B20&amp;$C20,統計データ入力シート!$A$9:$M$285,D$1,FALSE),""))</f>
        <v>879</v>
      </c>
      <c r="E20" s="47">
        <f>IF($B20="","",IFERROR(VLOOKUP($B20&amp;$C20,統計データ入力シート!$A$9:$M$285,E$1,FALSE),""))</f>
        <v>287</v>
      </c>
      <c r="F20" s="47">
        <f>IF($B20="","",IFERROR(VLOOKUP($B20&amp;$C20,統計データ入力シート!$A$9:$M$285,F$1,FALSE),""))</f>
        <v>147</v>
      </c>
      <c r="G20" s="43">
        <f t="shared" si="0"/>
        <v>0.32650739476678042</v>
      </c>
      <c r="H20" s="43">
        <f t="shared" si="1"/>
        <v>0.16723549488054607</v>
      </c>
      <c r="J20" s="35" t="str">
        <f>統計データ入力シート!P22</f>
        <v>地域13</v>
      </c>
      <c r="K20" s="47">
        <f>IF($J20="","",IFERROR(VLOOKUP($J20,統計データ入力シート!$P$9:$U$29,K$1,FALSE),""))</f>
        <v>0</v>
      </c>
      <c r="L20" s="47">
        <f>IF($J20="","",IFERROR(VLOOKUP($J20,統計データ入力シート!$P$9:$U$29,L$1,FALSE),""))</f>
        <v>0</v>
      </c>
      <c r="M20" s="47">
        <f>IF($J20="","",IFERROR(VLOOKUP($J20,統計データ入力シート!$P$9:$U$29,M$1,FALSE),""))</f>
        <v>0</v>
      </c>
      <c r="N20" s="43">
        <f t="shared" si="2"/>
        <v>0</v>
      </c>
      <c r="O20" s="43">
        <f t="shared" si="3"/>
        <v>0</v>
      </c>
    </row>
    <row r="21" spans="2:15" s="33" customFormat="1" x14ac:dyDescent="0.15">
      <c r="B21" s="35" t="str">
        <f>IF(統計データ入力シート!F23="","",統計データ入力シート!F23)</f>
        <v>函館市</v>
      </c>
      <c r="C21" s="35" t="str">
        <f>統計データ入力シート!G23&amp;統計データ入力シート!H23</f>
        <v>大手町</v>
      </c>
      <c r="D21" s="47">
        <f>IF($B21="","",IFERROR(VLOOKUP($B21&amp;$C21,統計データ入力シート!$A$9:$M$285,D$1,FALSE),""))</f>
        <v>650</v>
      </c>
      <c r="E21" s="47">
        <f>IF($B21="","",IFERROR(VLOOKUP($B21&amp;$C21,統計データ入力シート!$A$9:$M$285,E$1,FALSE),""))</f>
        <v>204</v>
      </c>
      <c r="F21" s="47">
        <f>IF($B21="","",IFERROR(VLOOKUP($B21&amp;$C21,統計データ入力シート!$A$9:$M$285,F$1,FALSE),""))</f>
        <v>92</v>
      </c>
      <c r="G21" s="43">
        <f t="shared" si="0"/>
        <v>0.31384615384615383</v>
      </c>
      <c r="H21" s="43">
        <f t="shared" si="1"/>
        <v>0.14153846153846153</v>
      </c>
      <c r="J21" s="35" t="str">
        <f>統計データ入力シート!P23</f>
        <v>地域14</v>
      </c>
      <c r="K21" s="47">
        <f>IF($J21="","",IFERROR(VLOOKUP($J21,統計データ入力シート!$P$9:$U$29,K$1,FALSE),""))</f>
        <v>0</v>
      </c>
      <c r="L21" s="47">
        <f>IF($J21="","",IFERROR(VLOOKUP($J21,統計データ入力シート!$P$9:$U$29,L$1,FALSE),""))</f>
        <v>0</v>
      </c>
      <c r="M21" s="47">
        <f>IF($J21="","",IFERROR(VLOOKUP($J21,統計データ入力シート!$P$9:$U$29,M$1,FALSE),""))</f>
        <v>0</v>
      </c>
      <c r="N21" s="43">
        <f t="shared" si="2"/>
        <v>0</v>
      </c>
      <c r="O21" s="43">
        <f t="shared" si="3"/>
        <v>0</v>
      </c>
    </row>
    <row r="22" spans="2:15" s="33" customFormat="1" x14ac:dyDescent="0.15">
      <c r="B22" s="35" t="str">
        <f>IF(統計データ入力シート!F24="","",統計データ入力シート!F24)</f>
        <v>函館市</v>
      </c>
      <c r="C22" s="35" t="str">
        <f>統計データ入力シート!G24&amp;統計データ入力シート!H24</f>
        <v>栄町</v>
      </c>
      <c r="D22" s="47">
        <f>IF($B22="","",IFERROR(VLOOKUP($B22&amp;$C22,統計データ入力シート!$A$9:$M$285,D$1,FALSE),""))</f>
        <v>1125</v>
      </c>
      <c r="E22" s="47">
        <f>IF($B22="","",IFERROR(VLOOKUP($B22&amp;$C22,統計データ入力シート!$A$9:$M$285,E$1,FALSE),""))</f>
        <v>433</v>
      </c>
      <c r="F22" s="47">
        <f>IF($B22="","",IFERROR(VLOOKUP($B22&amp;$C22,統計データ入力シート!$A$9:$M$285,F$1,FALSE),""))</f>
        <v>255</v>
      </c>
      <c r="G22" s="43">
        <f t="shared" si="0"/>
        <v>0.38488888888888889</v>
      </c>
      <c r="H22" s="43">
        <f t="shared" si="1"/>
        <v>0.22666666666666666</v>
      </c>
      <c r="J22" s="35" t="str">
        <f>統計データ入力シート!P24</f>
        <v>地域15</v>
      </c>
      <c r="K22" s="47">
        <f>IF($J22="","",IFERROR(VLOOKUP($J22,統計データ入力シート!$P$9:$U$29,K$1,FALSE),""))</f>
        <v>0</v>
      </c>
      <c r="L22" s="47">
        <f>IF($J22="","",IFERROR(VLOOKUP($J22,統計データ入力シート!$P$9:$U$29,L$1,FALSE),""))</f>
        <v>0</v>
      </c>
      <c r="M22" s="47">
        <f>IF($J22="","",IFERROR(VLOOKUP($J22,統計データ入力シート!$P$9:$U$29,M$1,FALSE),""))</f>
        <v>0</v>
      </c>
      <c r="N22" s="43">
        <f t="shared" si="2"/>
        <v>0</v>
      </c>
      <c r="O22" s="43">
        <f t="shared" si="3"/>
        <v>0</v>
      </c>
    </row>
    <row r="23" spans="2:15" s="33" customFormat="1" x14ac:dyDescent="0.15">
      <c r="B23" s="35" t="str">
        <f>IF(統計データ入力シート!F25="","",統計データ入力シート!F25)</f>
        <v>函館市</v>
      </c>
      <c r="C23" s="35" t="str">
        <f>統計データ入力シート!G25&amp;統計データ入力シート!H25</f>
        <v>旭町</v>
      </c>
      <c r="D23" s="47">
        <f>IF($B23="","",IFERROR(VLOOKUP($B23&amp;$C23,統計データ入力シート!$A$9:$M$285,D$1,FALSE),""))</f>
        <v>634</v>
      </c>
      <c r="E23" s="47">
        <f>IF($B23="","",IFERROR(VLOOKUP($B23&amp;$C23,統計データ入力シート!$A$9:$M$285,E$1,FALSE),""))</f>
        <v>255</v>
      </c>
      <c r="F23" s="47">
        <f>IF($B23="","",IFERROR(VLOOKUP($B23&amp;$C23,統計データ入力シート!$A$9:$M$285,F$1,FALSE),""))</f>
        <v>118</v>
      </c>
      <c r="G23" s="43">
        <f t="shared" si="0"/>
        <v>0.40220820189274448</v>
      </c>
      <c r="H23" s="43">
        <f t="shared" si="1"/>
        <v>0.18611987381703471</v>
      </c>
      <c r="J23" s="35" t="str">
        <f>統計データ入力シート!P25</f>
        <v>地域16</v>
      </c>
      <c r="K23" s="47">
        <f>IF($J23="","",IFERROR(VLOOKUP($J23,統計データ入力シート!$P$9:$U$29,K$1,FALSE),""))</f>
        <v>0</v>
      </c>
      <c r="L23" s="47">
        <f>IF($J23="","",IFERROR(VLOOKUP($J23,統計データ入力シート!$P$9:$U$29,L$1,FALSE),""))</f>
        <v>0</v>
      </c>
      <c r="M23" s="47">
        <f>IF($J23="","",IFERROR(VLOOKUP($J23,統計データ入力シート!$P$9:$U$29,M$1,FALSE),""))</f>
        <v>0</v>
      </c>
      <c r="N23" s="43">
        <f t="shared" si="2"/>
        <v>0</v>
      </c>
      <c r="O23" s="43">
        <f t="shared" si="3"/>
        <v>0</v>
      </c>
    </row>
    <row r="24" spans="2:15" s="33" customFormat="1" x14ac:dyDescent="0.15">
      <c r="B24" s="35" t="str">
        <f>IF(統計データ入力シート!F26="","",統計データ入力シート!F26)</f>
        <v>函館市</v>
      </c>
      <c r="C24" s="35" t="str">
        <f>統計データ入力シート!G26&amp;統計データ入力シート!H26</f>
        <v>東雲町</v>
      </c>
      <c r="D24" s="47">
        <f>IF($B24="","",IFERROR(VLOOKUP($B24&amp;$C24,統計データ入力シート!$A$9:$M$285,D$1,FALSE),""))</f>
        <v>483</v>
      </c>
      <c r="E24" s="47">
        <f>IF($B24="","",IFERROR(VLOOKUP($B24&amp;$C24,統計データ入力シート!$A$9:$M$285,E$1,FALSE),""))</f>
        <v>166</v>
      </c>
      <c r="F24" s="47">
        <f>IF($B24="","",IFERROR(VLOOKUP($B24&amp;$C24,統計データ入力シート!$A$9:$M$285,F$1,FALSE),""))</f>
        <v>76</v>
      </c>
      <c r="G24" s="43">
        <f t="shared" si="0"/>
        <v>0.34368530020703936</v>
      </c>
      <c r="H24" s="43">
        <f t="shared" si="1"/>
        <v>0.15734989648033126</v>
      </c>
      <c r="J24" s="35" t="str">
        <f>統計データ入力シート!P26</f>
        <v>地域17</v>
      </c>
      <c r="K24" s="47">
        <f>IF($J24="","",IFERROR(VLOOKUP($J24,統計データ入力シート!$P$9:$U$29,K$1,FALSE),""))</f>
        <v>0</v>
      </c>
      <c r="L24" s="47">
        <f>IF($J24="","",IFERROR(VLOOKUP($J24,統計データ入力シート!$P$9:$U$29,L$1,FALSE),""))</f>
        <v>0</v>
      </c>
      <c r="M24" s="47">
        <f>IF($J24="","",IFERROR(VLOOKUP($J24,統計データ入力シート!$P$9:$U$29,M$1,FALSE),""))</f>
        <v>0</v>
      </c>
      <c r="N24" s="43">
        <f t="shared" si="2"/>
        <v>0</v>
      </c>
      <c r="O24" s="43">
        <f t="shared" si="3"/>
        <v>0</v>
      </c>
    </row>
    <row r="25" spans="2:15" s="33" customFormat="1" x14ac:dyDescent="0.15">
      <c r="B25" s="35" t="str">
        <f>IF(統計データ入力シート!F27="","",統計データ入力シート!F27)</f>
        <v>函館市</v>
      </c>
      <c r="C25" s="35" t="str">
        <f>統計データ入力シート!G27&amp;統計データ入力シート!H27</f>
        <v>大森町</v>
      </c>
      <c r="D25" s="47">
        <f>IF($B25="","",IFERROR(VLOOKUP($B25&amp;$C25,統計データ入力シート!$A$9:$M$285,D$1,FALSE),""))</f>
        <v>1540</v>
      </c>
      <c r="E25" s="47">
        <f>IF($B25="","",IFERROR(VLOOKUP($B25&amp;$C25,統計データ入力シート!$A$9:$M$285,E$1,FALSE),""))</f>
        <v>611</v>
      </c>
      <c r="F25" s="47">
        <f>IF($B25="","",IFERROR(VLOOKUP($B25&amp;$C25,統計データ入力シート!$A$9:$M$285,F$1,FALSE),""))</f>
        <v>322</v>
      </c>
      <c r="G25" s="43">
        <f t="shared" si="0"/>
        <v>0.39675324675324675</v>
      </c>
      <c r="H25" s="43">
        <f t="shared" si="1"/>
        <v>0.20909090909090908</v>
      </c>
      <c r="J25" s="35" t="str">
        <f>統計データ入力シート!P27</f>
        <v>地域18</v>
      </c>
      <c r="K25" s="47">
        <f>IF($J25="","",IFERROR(VLOOKUP($J25,統計データ入力シート!$P$9:$U$29,K$1,FALSE),""))</f>
        <v>0</v>
      </c>
      <c r="L25" s="47">
        <f>IF($J25="","",IFERROR(VLOOKUP($J25,統計データ入力シート!$P$9:$U$29,L$1,FALSE),""))</f>
        <v>0</v>
      </c>
      <c r="M25" s="47">
        <f>IF($J25="","",IFERROR(VLOOKUP($J25,統計データ入力シート!$P$9:$U$29,M$1,FALSE),""))</f>
        <v>0</v>
      </c>
      <c r="N25" s="43">
        <f t="shared" si="2"/>
        <v>0</v>
      </c>
      <c r="O25" s="43">
        <f t="shared" si="3"/>
        <v>0</v>
      </c>
    </row>
    <row r="26" spans="2:15" s="33" customFormat="1" x14ac:dyDescent="0.15">
      <c r="B26" s="35" t="str">
        <f>IF(統計データ入力シート!F28="","",統計データ入力シート!F28)</f>
        <v>函館市</v>
      </c>
      <c r="C26" s="35" t="str">
        <f>統計データ入力シート!G28&amp;統計データ入力シート!H28</f>
        <v>松風町</v>
      </c>
      <c r="D26" s="47">
        <f>IF($B26="","",IFERROR(VLOOKUP($B26&amp;$C26,統計データ入力シート!$A$9:$M$285,D$1,FALSE),""))</f>
        <v>545</v>
      </c>
      <c r="E26" s="47">
        <f>IF($B26="","",IFERROR(VLOOKUP($B26&amp;$C26,統計データ入力シート!$A$9:$M$285,E$1,FALSE),""))</f>
        <v>306</v>
      </c>
      <c r="F26" s="47">
        <f>IF($B26="","",IFERROR(VLOOKUP($B26&amp;$C26,統計データ入力シート!$A$9:$M$285,F$1,FALSE),""))</f>
        <v>237</v>
      </c>
      <c r="G26" s="43">
        <f t="shared" si="0"/>
        <v>0.56146788990825691</v>
      </c>
      <c r="H26" s="43">
        <f t="shared" si="1"/>
        <v>0.43486238532110094</v>
      </c>
      <c r="J26" s="35" t="str">
        <f>統計データ入力シート!P28</f>
        <v>地域18</v>
      </c>
      <c r="K26" s="47">
        <f>IF($J26="","",IFERROR(VLOOKUP($J26,統計データ入力シート!$P$9:$U$29,K$1,FALSE),""))</f>
        <v>0</v>
      </c>
      <c r="L26" s="47">
        <f>IF($J26="","",IFERROR(VLOOKUP($J26,統計データ入力シート!$P$9:$U$29,L$1,FALSE),""))</f>
        <v>0</v>
      </c>
      <c r="M26" s="47">
        <f>IF($J26="","",IFERROR(VLOOKUP($J26,統計データ入力シート!$P$9:$U$29,M$1,FALSE),""))</f>
        <v>0</v>
      </c>
      <c r="N26" s="43">
        <f t="shared" si="2"/>
        <v>0</v>
      </c>
      <c r="O26" s="43">
        <f t="shared" si="3"/>
        <v>0</v>
      </c>
    </row>
    <row r="27" spans="2:15" s="33" customFormat="1" x14ac:dyDescent="0.15">
      <c r="B27" s="35" t="str">
        <f>IF(統計データ入力シート!F29="","",統計データ入力シート!F29)</f>
        <v>函館市</v>
      </c>
      <c r="C27" s="35" t="str">
        <f>統計データ入力シート!G29&amp;統計データ入力シート!H29</f>
        <v>若松町</v>
      </c>
      <c r="D27" s="47">
        <f>IF($B27="","",IFERROR(VLOOKUP($B27&amp;$C27,統計データ入力シート!$A$9:$M$285,D$1,FALSE),""))</f>
        <v>1177</v>
      </c>
      <c r="E27" s="47">
        <f>IF($B27="","",IFERROR(VLOOKUP($B27&amp;$C27,統計データ入力シート!$A$9:$M$285,E$1,FALSE),""))</f>
        <v>450</v>
      </c>
      <c r="F27" s="47">
        <f>IF($B27="","",IFERROR(VLOOKUP($B27&amp;$C27,統計データ入力シート!$A$9:$M$285,F$1,FALSE),""))</f>
        <v>216</v>
      </c>
      <c r="G27" s="43">
        <f t="shared" si="0"/>
        <v>0.38232795242141038</v>
      </c>
      <c r="H27" s="43">
        <f t="shared" si="1"/>
        <v>0.18351741716227699</v>
      </c>
      <c r="J27" s="36" t="str">
        <f>統計データ入力シート!P29</f>
        <v>地域20</v>
      </c>
      <c r="K27" s="48">
        <f>IF($J27="","",IFERROR(VLOOKUP($J27,統計データ入力シート!$P$9:$U$29,K$1,FALSE),""))</f>
        <v>0</v>
      </c>
      <c r="L27" s="48">
        <f>IF($J27="","",IFERROR(VLOOKUP($J27,統計データ入力シート!$P$9:$U$29,L$1,FALSE),""))</f>
        <v>0</v>
      </c>
      <c r="M27" s="48">
        <f>IF($J27="","",IFERROR(VLOOKUP($J27,統計データ入力シート!$P$9:$U$29,M$1,FALSE),""))</f>
        <v>0</v>
      </c>
      <c r="N27" s="45">
        <f t="shared" si="2"/>
        <v>0</v>
      </c>
      <c r="O27" s="45">
        <f t="shared" si="3"/>
        <v>0</v>
      </c>
    </row>
    <row r="28" spans="2:15" s="33" customFormat="1" x14ac:dyDescent="0.15">
      <c r="B28" s="35" t="str">
        <f>IF(統計データ入力シート!F30="","",統計データ入力シート!F30)</f>
        <v>函館市</v>
      </c>
      <c r="C28" s="35" t="str">
        <f>統計データ入力シート!G30&amp;統計データ入力シート!H30</f>
        <v>千歳町</v>
      </c>
      <c r="D28" s="47">
        <f>IF($B28="","",IFERROR(VLOOKUP($B28&amp;$C28,統計データ入力シート!$A$9:$M$285,D$1,FALSE),""))</f>
        <v>833</v>
      </c>
      <c r="E28" s="47">
        <f>IF($B28="","",IFERROR(VLOOKUP($B28&amp;$C28,統計データ入力シート!$A$9:$M$285,E$1,FALSE),""))</f>
        <v>300</v>
      </c>
      <c r="F28" s="47">
        <f>IF($B28="","",IFERROR(VLOOKUP($B28&amp;$C28,統計データ入力シート!$A$9:$M$285,F$1,FALSE),""))</f>
        <v>122</v>
      </c>
      <c r="G28" s="43">
        <f t="shared" si="0"/>
        <v>0.36014405762304924</v>
      </c>
      <c r="H28" s="43">
        <f t="shared" si="1"/>
        <v>0.14645858343337334</v>
      </c>
      <c r="J28"/>
      <c r="K28" s="40"/>
      <c r="L28" s="40"/>
      <c r="M28" s="40"/>
      <c r="N28" s="40"/>
      <c r="O28" s="40"/>
    </row>
    <row r="29" spans="2:15" s="33" customFormat="1" x14ac:dyDescent="0.15">
      <c r="B29" s="35" t="str">
        <f>IF(統計データ入力シート!F31="","",統計データ入力シート!F31)</f>
        <v>函館市</v>
      </c>
      <c r="C29" s="35" t="str">
        <f>統計データ入力シート!G31&amp;統計データ入力シート!H31</f>
        <v>新川町</v>
      </c>
      <c r="D29" s="47">
        <f>IF($B29="","",IFERROR(VLOOKUP($B29&amp;$C29,統計データ入力シート!$A$9:$M$285,D$1,FALSE),""))</f>
        <v>1093</v>
      </c>
      <c r="E29" s="47">
        <f>IF($B29="","",IFERROR(VLOOKUP($B29&amp;$C29,統計データ入力シート!$A$9:$M$285,E$1,FALSE),""))</f>
        <v>463</v>
      </c>
      <c r="F29" s="47">
        <f>IF($B29="","",IFERROR(VLOOKUP($B29&amp;$C29,統計データ入力シート!$A$9:$M$285,F$1,FALSE),""))</f>
        <v>195</v>
      </c>
      <c r="G29" s="43">
        <f t="shared" si="0"/>
        <v>0.42360475754803295</v>
      </c>
      <c r="H29" s="43">
        <f t="shared" si="1"/>
        <v>0.17840805123513268</v>
      </c>
      <c r="J29"/>
      <c r="K29" s="40"/>
      <c r="L29" s="40"/>
      <c r="M29" s="40"/>
      <c r="N29" s="40"/>
      <c r="O29" s="40"/>
    </row>
    <row r="30" spans="2:15" s="33" customFormat="1" x14ac:dyDescent="0.15">
      <c r="B30" s="35" t="str">
        <f>IF(統計データ入力シート!F32="","",統計データ入力シート!F32)</f>
        <v>函館市</v>
      </c>
      <c r="C30" s="35" t="str">
        <f>統計データ入力シート!G32&amp;統計データ入力シート!H32</f>
        <v>上新川町</v>
      </c>
      <c r="D30" s="47">
        <f>IF($B30="","",IFERROR(VLOOKUP($B30&amp;$C30,統計データ入力シート!$A$9:$M$285,D$1,FALSE),""))</f>
        <v>614</v>
      </c>
      <c r="E30" s="47">
        <f>IF($B30="","",IFERROR(VLOOKUP($B30&amp;$C30,統計データ入力シート!$A$9:$M$285,E$1,FALSE),""))</f>
        <v>252</v>
      </c>
      <c r="F30" s="47">
        <f>IF($B30="","",IFERROR(VLOOKUP($B30&amp;$C30,統計データ入力シート!$A$9:$M$285,F$1,FALSE),""))</f>
        <v>131</v>
      </c>
      <c r="G30" s="43">
        <f t="shared" si="0"/>
        <v>0.41042345276872966</v>
      </c>
      <c r="H30" s="43">
        <f t="shared" si="1"/>
        <v>0.21335504885993486</v>
      </c>
      <c r="J30"/>
      <c r="K30" s="40"/>
      <c r="L30" s="40"/>
      <c r="M30" s="40"/>
      <c r="N30" s="40"/>
      <c r="O30" s="40"/>
    </row>
    <row r="31" spans="2:15" s="33" customFormat="1" x14ac:dyDescent="0.15">
      <c r="B31" s="35" t="str">
        <f>IF(統計データ入力シート!F33="","",統計データ入力シート!F33)</f>
        <v>函館市</v>
      </c>
      <c r="C31" s="35" t="str">
        <f>統計データ入力シート!G33&amp;統計データ入力シート!H33</f>
        <v>海岸町</v>
      </c>
      <c r="D31" s="47">
        <f>IF($B31="","",IFERROR(VLOOKUP($B31&amp;$C31,統計データ入力シート!$A$9:$M$285,D$1,FALSE),""))</f>
        <v>1203</v>
      </c>
      <c r="E31" s="47">
        <f>IF($B31="","",IFERROR(VLOOKUP($B31&amp;$C31,統計データ入力シート!$A$9:$M$285,E$1,FALSE),""))</f>
        <v>430</v>
      </c>
      <c r="F31" s="47">
        <f>IF($B31="","",IFERROR(VLOOKUP($B31&amp;$C31,統計データ入力シート!$A$9:$M$285,F$1,FALSE),""))</f>
        <v>225</v>
      </c>
      <c r="G31" s="43">
        <f t="shared" si="0"/>
        <v>0.35743973399833751</v>
      </c>
      <c r="H31" s="43">
        <f t="shared" si="1"/>
        <v>0.18703241895261846</v>
      </c>
      <c r="J31"/>
      <c r="K31" s="40"/>
      <c r="L31" s="40"/>
      <c r="M31" s="40"/>
      <c r="N31" s="40"/>
      <c r="O31" s="40"/>
    </row>
    <row r="32" spans="2:15" s="33" customFormat="1" x14ac:dyDescent="0.15">
      <c r="B32" s="35" t="str">
        <f>IF(統計データ入力シート!F34="","",統計データ入力シート!F34)</f>
        <v>函館市</v>
      </c>
      <c r="C32" s="35" t="str">
        <f>統計データ入力シート!G34&amp;統計データ入力シート!H34</f>
        <v>大縄町</v>
      </c>
      <c r="D32" s="47">
        <f>IF($B32="","",IFERROR(VLOOKUP($B32&amp;$C32,統計データ入力シート!$A$9:$M$285,D$1,FALSE),""))</f>
        <v>1334</v>
      </c>
      <c r="E32" s="47">
        <f>IF($B32="","",IFERROR(VLOOKUP($B32&amp;$C32,統計データ入力シート!$A$9:$M$285,E$1,FALSE),""))</f>
        <v>521</v>
      </c>
      <c r="F32" s="47">
        <f>IF($B32="","",IFERROR(VLOOKUP($B32&amp;$C32,統計データ入力シート!$A$9:$M$285,F$1,FALSE),""))</f>
        <v>270</v>
      </c>
      <c r="G32" s="43">
        <f t="shared" si="0"/>
        <v>0.39055472263868068</v>
      </c>
      <c r="H32" s="43">
        <f t="shared" si="1"/>
        <v>0.20239880059970014</v>
      </c>
      <c r="J32"/>
      <c r="K32" s="40"/>
      <c r="L32" s="40"/>
      <c r="M32" s="40"/>
      <c r="N32" s="40"/>
      <c r="O32" s="40"/>
    </row>
    <row r="33" spans="2:15" s="33" customFormat="1" x14ac:dyDescent="0.15">
      <c r="B33" s="35" t="str">
        <f>IF(統計データ入力シート!F35="","",統計データ入力シート!F35)</f>
        <v>函館市</v>
      </c>
      <c r="C33" s="35" t="str">
        <f>統計データ入力シート!G35&amp;統計データ入力シート!H35</f>
        <v>松川町</v>
      </c>
      <c r="D33" s="47">
        <f>IF($B33="","",IFERROR(VLOOKUP($B33&amp;$C33,統計データ入力シート!$A$9:$M$285,D$1,FALSE),""))</f>
        <v>2250</v>
      </c>
      <c r="E33" s="47">
        <f>IF($B33="","",IFERROR(VLOOKUP($B33&amp;$C33,統計データ入力シート!$A$9:$M$285,E$1,FALSE),""))</f>
        <v>891</v>
      </c>
      <c r="F33" s="47">
        <f>IF($B33="","",IFERROR(VLOOKUP($B33&amp;$C33,統計データ入力シート!$A$9:$M$285,F$1,FALSE),""))</f>
        <v>460</v>
      </c>
      <c r="G33" s="43">
        <f t="shared" si="0"/>
        <v>0.39600000000000002</v>
      </c>
      <c r="H33" s="43">
        <f t="shared" si="1"/>
        <v>0.20444444444444446</v>
      </c>
      <c r="J33"/>
      <c r="K33" s="40"/>
      <c r="L33" s="40"/>
      <c r="M33" s="40"/>
      <c r="N33" s="40"/>
      <c r="O33" s="40"/>
    </row>
    <row r="34" spans="2:15" s="33" customFormat="1" x14ac:dyDescent="0.15">
      <c r="B34" s="35" t="str">
        <f>IF(統計データ入力シート!F36="","",統計データ入力シート!F36)</f>
        <v>函館市</v>
      </c>
      <c r="C34" s="35" t="str">
        <f>統計データ入力シート!G36&amp;統計データ入力シート!H36</f>
        <v>万代町</v>
      </c>
      <c r="D34" s="47">
        <f>IF($B34="","",IFERROR(VLOOKUP($B34&amp;$C34,統計データ入力シート!$A$9:$M$285,D$1,FALSE),""))</f>
        <v>1212</v>
      </c>
      <c r="E34" s="47">
        <f>IF($B34="","",IFERROR(VLOOKUP($B34&amp;$C34,統計データ入力シート!$A$9:$M$285,E$1,FALSE),""))</f>
        <v>461</v>
      </c>
      <c r="F34" s="47">
        <f>IF($B34="","",IFERROR(VLOOKUP($B34&amp;$C34,統計データ入力シート!$A$9:$M$285,F$1,FALSE),""))</f>
        <v>249</v>
      </c>
      <c r="G34" s="43">
        <f t="shared" si="0"/>
        <v>0.38036303630363039</v>
      </c>
      <c r="H34" s="43">
        <f t="shared" si="1"/>
        <v>0.20544554455445543</v>
      </c>
      <c r="J34"/>
      <c r="K34" s="40"/>
      <c r="L34" s="40"/>
      <c r="M34" s="40"/>
      <c r="N34" s="40"/>
      <c r="O34" s="40"/>
    </row>
    <row r="35" spans="2:15" s="33" customFormat="1" x14ac:dyDescent="0.15">
      <c r="B35" s="35" t="str">
        <f>IF(統計データ入力シート!F37="","",統計データ入力シート!F37)</f>
        <v>函館市</v>
      </c>
      <c r="C35" s="35" t="str">
        <f>統計データ入力シート!G37&amp;統計データ入力シート!H37</f>
        <v>浅野町</v>
      </c>
      <c r="D35" s="47" t="str">
        <f>IF($B35="","",IFERROR(VLOOKUP($B35&amp;$C35,統計データ入力シート!$A$9:$M$285,D$1,FALSE),""))</f>
        <v>-</v>
      </c>
      <c r="E35" s="47" t="str">
        <f>IF($B35="","",IFERROR(VLOOKUP($B35&amp;$C35,統計データ入力シート!$A$9:$M$285,E$1,FALSE),""))</f>
        <v>-</v>
      </c>
      <c r="F35" s="47" t="str">
        <f>IF($B35="","",IFERROR(VLOOKUP($B35&amp;$C35,統計データ入力シート!$A$9:$M$285,F$1,FALSE),""))</f>
        <v>-</v>
      </c>
      <c r="G35" s="43" t="str">
        <f t="shared" si="0"/>
        <v>-</v>
      </c>
      <c r="H35" s="43" t="str">
        <f t="shared" si="1"/>
        <v>-</v>
      </c>
      <c r="J35"/>
      <c r="K35" s="40"/>
      <c r="L35" s="40"/>
      <c r="M35" s="40"/>
      <c r="N35" s="40"/>
      <c r="O35" s="40"/>
    </row>
    <row r="36" spans="2:15" s="33" customFormat="1" x14ac:dyDescent="0.15">
      <c r="B36" s="35" t="str">
        <f>IF(統計データ入力シート!F38="","",統計データ入力シート!F38)</f>
        <v>函館市</v>
      </c>
      <c r="C36" s="35" t="str">
        <f>統計データ入力シート!G38&amp;統計データ入力シート!H38</f>
        <v>吉川町</v>
      </c>
      <c r="D36" s="47">
        <f>IF($B36="","",IFERROR(VLOOKUP($B36&amp;$C36,統計データ入力シート!$A$9:$M$285,D$1,FALSE),""))</f>
        <v>746</v>
      </c>
      <c r="E36" s="47">
        <f>IF($B36="","",IFERROR(VLOOKUP($B36&amp;$C36,統計データ入力シート!$A$9:$M$285,E$1,FALSE),""))</f>
        <v>238</v>
      </c>
      <c r="F36" s="47">
        <f>IF($B36="","",IFERROR(VLOOKUP($B36&amp;$C36,統計データ入力シート!$A$9:$M$285,F$1,FALSE),""))</f>
        <v>153</v>
      </c>
      <c r="G36" s="43">
        <f t="shared" si="0"/>
        <v>0.31903485254691688</v>
      </c>
      <c r="H36" s="43">
        <f t="shared" si="1"/>
        <v>0.20509383378016086</v>
      </c>
      <c r="J36"/>
      <c r="K36" s="40"/>
      <c r="L36" s="40"/>
      <c r="M36" s="40"/>
      <c r="N36" s="40"/>
      <c r="O36" s="40"/>
    </row>
    <row r="37" spans="2:15" s="33" customFormat="1" x14ac:dyDescent="0.15">
      <c r="B37" s="35" t="str">
        <f>IF(統計データ入力シート!F39="","",統計データ入力シート!F39)</f>
        <v>函館市</v>
      </c>
      <c r="C37" s="35" t="str">
        <f>統計データ入力シート!G39&amp;統計データ入力シート!H39</f>
        <v>北浜町</v>
      </c>
      <c r="D37" s="47">
        <f>IF($B37="","",IFERROR(VLOOKUP($B37&amp;$C37,統計データ入力シート!$A$9:$M$285,D$1,FALSE),""))</f>
        <v>828</v>
      </c>
      <c r="E37" s="47">
        <f>IF($B37="","",IFERROR(VLOOKUP($B37&amp;$C37,統計データ入力シート!$A$9:$M$285,E$1,FALSE),""))</f>
        <v>271</v>
      </c>
      <c r="F37" s="47">
        <f>IF($B37="","",IFERROR(VLOOKUP($B37&amp;$C37,統計データ入力シート!$A$9:$M$285,F$1,FALSE),""))</f>
        <v>131</v>
      </c>
      <c r="G37" s="43">
        <f t="shared" si="0"/>
        <v>0.32729468599033817</v>
      </c>
      <c r="H37" s="43">
        <f t="shared" si="1"/>
        <v>0.15821256038647344</v>
      </c>
      <c r="J37"/>
      <c r="K37" s="40"/>
      <c r="L37" s="40"/>
      <c r="M37" s="40"/>
      <c r="N37" s="40"/>
      <c r="O37" s="40"/>
    </row>
    <row r="38" spans="2:15" s="33" customFormat="1" x14ac:dyDescent="0.15">
      <c r="B38" s="35" t="str">
        <f>IF(統計データ入力シート!F40="","",統計データ入力シート!F40)</f>
        <v>函館市</v>
      </c>
      <c r="C38" s="35" t="str">
        <f>統計データ入力シート!G40&amp;統計データ入力シート!H40</f>
        <v>港町</v>
      </c>
      <c r="D38" s="47">
        <f>IF($B38="","",IFERROR(VLOOKUP($B38&amp;$C38,統計データ入力シート!$A$9:$M$285,D$1,FALSE),""))</f>
        <v>5647</v>
      </c>
      <c r="E38" s="47">
        <f>IF($B38="","",IFERROR(VLOOKUP($B38&amp;$C38,統計データ入力シート!$A$9:$M$285,E$1,FALSE),""))</f>
        <v>1347</v>
      </c>
      <c r="F38" s="47">
        <f>IF($B38="","",IFERROR(VLOOKUP($B38&amp;$C38,統計データ入力シート!$A$9:$M$285,F$1,FALSE),""))</f>
        <v>651</v>
      </c>
      <c r="G38" s="43">
        <f t="shared" si="0"/>
        <v>0.23853373472640341</v>
      </c>
      <c r="H38" s="43">
        <f t="shared" si="1"/>
        <v>0.11528245085886311</v>
      </c>
      <c r="J38"/>
      <c r="K38" s="40"/>
      <c r="L38" s="40"/>
      <c r="M38" s="40"/>
      <c r="N38" s="40"/>
      <c r="O38" s="40"/>
    </row>
    <row r="39" spans="2:15" s="33" customFormat="1" x14ac:dyDescent="0.15">
      <c r="B39" s="35" t="str">
        <f>IF(統計データ入力シート!F41="","",統計データ入力シート!F41)</f>
        <v>函館市</v>
      </c>
      <c r="C39" s="35" t="str">
        <f>統計データ入力シート!G41&amp;統計データ入力シート!H41</f>
        <v>港町１丁目</v>
      </c>
      <c r="D39" s="47">
        <f>IF($B39="","",IFERROR(VLOOKUP($B39&amp;$C39,統計データ入力シート!$A$9:$M$285,D$1,FALSE),""))</f>
        <v>2700</v>
      </c>
      <c r="E39" s="47">
        <f>IF($B39="","",IFERROR(VLOOKUP($B39&amp;$C39,統計データ入力シート!$A$9:$M$285,E$1,FALSE),""))</f>
        <v>550</v>
      </c>
      <c r="F39" s="47">
        <f>IF($B39="","",IFERROR(VLOOKUP($B39&amp;$C39,統計データ入力シート!$A$9:$M$285,F$1,FALSE),""))</f>
        <v>250</v>
      </c>
      <c r="G39" s="43">
        <f t="shared" si="0"/>
        <v>0.20370370370370369</v>
      </c>
      <c r="H39" s="43">
        <f t="shared" si="1"/>
        <v>9.2592592592592587E-2</v>
      </c>
      <c r="J39"/>
      <c r="K39" s="40"/>
      <c r="L39" s="40"/>
      <c r="M39" s="40"/>
      <c r="N39" s="40"/>
      <c r="O39" s="40"/>
    </row>
    <row r="40" spans="2:15" s="33" customFormat="1" x14ac:dyDescent="0.15">
      <c r="B40" s="35" t="str">
        <f>IF(統計データ入力シート!F42="","",統計データ入力シート!F42)</f>
        <v>函館市</v>
      </c>
      <c r="C40" s="35" t="str">
        <f>統計データ入力シート!G42&amp;統計データ入力シート!H42</f>
        <v>港町２丁目</v>
      </c>
      <c r="D40" s="47">
        <f>IF($B40="","",IFERROR(VLOOKUP($B40&amp;$C40,統計データ入力シート!$A$9:$M$285,D$1,FALSE),""))</f>
        <v>1321</v>
      </c>
      <c r="E40" s="47">
        <f>IF($B40="","",IFERROR(VLOOKUP($B40&amp;$C40,統計データ入力シート!$A$9:$M$285,E$1,FALSE),""))</f>
        <v>387</v>
      </c>
      <c r="F40" s="47">
        <f>IF($B40="","",IFERROR(VLOOKUP($B40&amp;$C40,統計データ入力シート!$A$9:$M$285,F$1,FALSE),""))</f>
        <v>188</v>
      </c>
      <c r="G40" s="43">
        <f t="shared" si="0"/>
        <v>0.29295987887963665</v>
      </c>
      <c r="H40" s="43">
        <f t="shared" si="1"/>
        <v>0.14231642694928084</v>
      </c>
      <c r="J40"/>
      <c r="K40" s="40"/>
      <c r="L40" s="40"/>
      <c r="M40" s="40"/>
      <c r="N40" s="40"/>
      <c r="O40" s="40"/>
    </row>
    <row r="41" spans="2:15" s="33" customFormat="1" x14ac:dyDescent="0.15">
      <c r="B41" s="35" t="str">
        <f>IF(統計データ入力シート!F43="","",統計データ入力シート!F43)</f>
        <v>函館市</v>
      </c>
      <c r="C41" s="35" t="str">
        <f>統計データ入力シート!G43&amp;統計データ入力シート!H43</f>
        <v>港町３丁目</v>
      </c>
      <c r="D41" s="47">
        <f>IF($B41="","",IFERROR(VLOOKUP($B41&amp;$C41,統計データ入力シート!$A$9:$M$285,D$1,FALSE),""))</f>
        <v>1626</v>
      </c>
      <c r="E41" s="47">
        <f>IF($B41="","",IFERROR(VLOOKUP($B41&amp;$C41,統計データ入力シート!$A$9:$M$285,E$1,FALSE),""))</f>
        <v>410</v>
      </c>
      <c r="F41" s="47">
        <f>IF($B41="","",IFERROR(VLOOKUP($B41&amp;$C41,統計データ入力シート!$A$9:$M$285,F$1,FALSE),""))</f>
        <v>213</v>
      </c>
      <c r="G41" s="43">
        <f t="shared" si="0"/>
        <v>0.25215252152521528</v>
      </c>
      <c r="H41" s="43">
        <f t="shared" si="1"/>
        <v>0.13099630996309963</v>
      </c>
      <c r="J41"/>
      <c r="K41" s="40"/>
      <c r="L41" s="40"/>
      <c r="M41" s="40"/>
      <c r="N41" s="40"/>
      <c r="O41" s="40"/>
    </row>
    <row r="42" spans="2:15" s="33" customFormat="1" x14ac:dyDescent="0.15">
      <c r="B42" s="35" t="str">
        <f>IF(統計データ入力シート!F44="","",統計データ入力シート!F44)</f>
        <v>函館市</v>
      </c>
      <c r="C42" s="35" t="str">
        <f>統計データ入力シート!G44&amp;統計データ入力シート!H44</f>
        <v>追分町</v>
      </c>
      <c r="D42" s="47">
        <f>IF($B42="","",IFERROR(VLOOKUP($B42&amp;$C42,統計データ入力シート!$A$9:$M$285,D$1,FALSE),""))</f>
        <v>1046</v>
      </c>
      <c r="E42" s="47">
        <f>IF($B42="","",IFERROR(VLOOKUP($B42&amp;$C42,統計データ入力シート!$A$9:$M$285,E$1,FALSE),""))</f>
        <v>117</v>
      </c>
      <c r="F42" s="47">
        <f>IF($B42="","",IFERROR(VLOOKUP($B42&amp;$C42,統計データ入力シート!$A$9:$M$285,F$1,FALSE),""))</f>
        <v>38</v>
      </c>
      <c r="G42" s="43">
        <f t="shared" si="0"/>
        <v>0.1118546845124283</v>
      </c>
      <c r="H42" s="43">
        <f t="shared" si="1"/>
        <v>3.6328871892925434E-2</v>
      </c>
      <c r="J42"/>
      <c r="K42" s="40"/>
      <c r="L42" s="40"/>
      <c r="M42" s="40"/>
      <c r="N42" s="40"/>
      <c r="O42" s="40"/>
    </row>
    <row r="43" spans="2:15" s="33" customFormat="1" x14ac:dyDescent="0.15">
      <c r="B43" s="35" t="str">
        <f>IF(統計データ入力シート!F45="","",統計データ入力シート!F45)</f>
        <v>函館市</v>
      </c>
      <c r="C43" s="35" t="str">
        <f>統計データ入力シート!G45&amp;統計データ入力シート!H45</f>
        <v>亀田町</v>
      </c>
      <c r="D43" s="47">
        <f>IF($B43="","",IFERROR(VLOOKUP($B43&amp;$C43,統計データ入力シート!$A$9:$M$285,D$1,FALSE),""))</f>
        <v>1553</v>
      </c>
      <c r="E43" s="47">
        <f>IF($B43="","",IFERROR(VLOOKUP($B43&amp;$C43,統計データ入力シート!$A$9:$M$285,E$1,FALSE),""))</f>
        <v>487</v>
      </c>
      <c r="F43" s="47">
        <f>IF($B43="","",IFERROR(VLOOKUP($B43&amp;$C43,統計データ入力シート!$A$9:$M$285,F$1,FALSE),""))</f>
        <v>253</v>
      </c>
      <c r="G43" s="43">
        <f t="shared" si="0"/>
        <v>0.31358660656793302</v>
      </c>
      <c r="H43" s="43">
        <f t="shared" si="1"/>
        <v>0.16291049581455247</v>
      </c>
      <c r="J43"/>
      <c r="K43" s="40"/>
      <c r="L43" s="40"/>
      <c r="M43" s="40"/>
      <c r="N43" s="40"/>
      <c r="O43" s="40"/>
    </row>
    <row r="44" spans="2:15" s="33" customFormat="1" x14ac:dyDescent="0.15">
      <c r="B44" s="35" t="str">
        <f>IF(統計データ入力シート!F46="","",統計データ入力シート!F46)</f>
        <v>函館市</v>
      </c>
      <c r="C44" s="35" t="str">
        <f>統計データ入力シート!G46&amp;統計データ入力シート!H46</f>
        <v>大川町</v>
      </c>
      <c r="D44" s="47">
        <f>IF($B44="","",IFERROR(VLOOKUP($B44&amp;$C44,統計データ入力シート!$A$9:$M$285,D$1,FALSE),""))</f>
        <v>2086</v>
      </c>
      <c r="E44" s="47">
        <f>IF($B44="","",IFERROR(VLOOKUP($B44&amp;$C44,統計データ入力シート!$A$9:$M$285,E$1,FALSE),""))</f>
        <v>684</v>
      </c>
      <c r="F44" s="47">
        <f>IF($B44="","",IFERROR(VLOOKUP($B44&amp;$C44,統計データ入力シート!$A$9:$M$285,F$1,FALSE),""))</f>
        <v>282</v>
      </c>
      <c r="G44" s="43">
        <f t="shared" si="0"/>
        <v>0.32790028763183127</v>
      </c>
      <c r="H44" s="43">
        <f t="shared" si="1"/>
        <v>0.13518696069031638</v>
      </c>
      <c r="J44"/>
      <c r="K44" s="40"/>
      <c r="L44" s="40"/>
      <c r="M44" s="40"/>
      <c r="N44" s="40"/>
      <c r="O44" s="40"/>
    </row>
    <row r="45" spans="2:15" s="33" customFormat="1" x14ac:dyDescent="0.15">
      <c r="B45" s="35" t="str">
        <f>IF(統計データ入力シート!F47="","",統計データ入力シート!F47)</f>
        <v>函館市</v>
      </c>
      <c r="C45" s="35" t="str">
        <f>統計データ入力シート!G47&amp;統計データ入力シート!H47</f>
        <v>田家町</v>
      </c>
      <c r="D45" s="47">
        <f>IF($B45="","",IFERROR(VLOOKUP($B45&amp;$C45,統計データ入力シート!$A$9:$M$285,D$1,FALSE),""))</f>
        <v>2656</v>
      </c>
      <c r="E45" s="47">
        <f>IF($B45="","",IFERROR(VLOOKUP($B45&amp;$C45,統計データ入力シート!$A$9:$M$285,E$1,FALSE),""))</f>
        <v>752</v>
      </c>
      <c r="F45" s="47">
        <f>IF($B45="","",IFERROR(VLOOKUP($B45&amp;$C45,統計データ入力シート!$A$9:$M$285,F$1,FALSE),""))</f>
        <v>366</v>
      </c>
      <c r="G45" s="43">
        <f t="shared" si="0"/>
        <v>0.28313253012048195</v>
      </c>
      <c r="H45" s="43">
        <f t="shared" si="1"/>
        <v>0.1378012048192771</v>
      </c>
      <c r="J45"/>
      <c r="K45" s="40"/>
      <c r="L45" s="40"/>
      <c r="M45" s="40"/>
      <c r="N45" s="40"/>
      <c r="O45" s="40"/>
    </row>
    <row r="46" spans="2:15" s="33" customFormat="1" x14ac:dyDescent="0.15">
      <c r="B46" s="35" t="str">
        <f>IF(統計データ入力シート!F48="","",統計データ入力シート!F48)</f>
        <v>函館市</v>
      </c>
      <c r="C46" s="35" t="str">
        <f>統計データ入力シート!G48&amp;統計データ入力シート!H48</f>
        <v>白鳥町</v>
      </c>
      <c r="D46" s="47">
        <f>IF($B46="","",IFERROR(VLOOKUP($B46&amp;$C46,統計データ入力シート!$A$9:$M$285,D$1,FALSE),""))</f>
        <v>1749</v>
      </c>
      <c r="E46" s="47">
        <f>IF($B46="","",IFERROR(VLOOKUP($B46&amp;$C46,統計データ入力シート!$A$9:$M$285,E$1,FALSE),""))</f>
        <v>413</v>
      </c>
      <c r="F46" s="47">
        <f>IF($B46="","",IFERROR(VLOOKUP($B46&amp;$C46,統計データ入力シート!$A$9:$M$285,F$1,FALSE),""))</f>
        <v>207</v>
      </c>
      <c r="G46" s="43">
        <f t="shared" si="0"/>
        <v>0.2361349342481418</v>
      </c>
      <c r="H46" s="43">
        <f t="shared" si="1"/>
        <v>0.1183533447684391</v>
      </c>
      <c r="J46"/>
      <c r="K46" s="40"/>
      <c r="L46" s="40"/>
      <c r="M46" s="40"/>
      <c r="N46" s="40"/>
      <c r="O46" s="40"/>
    </row>
    <row r="47" spans="2:15" s="33" customFormat="1" x14ac:dyDescent="0.15">
      <c r="B47" s="35" t="str">
        <f>IF(統計データ入力シート!F49="","",統計データ入力シート!F49)</f>
        <v>函館市</v>
      </c>
      <c r="C47" s="35" t="str">
        <f>統計データ入力シート!G49&amp;統計データ入力シート!H49</f>
        <v>八幡町</v>
      </c>
      <c r="D47" s="47">
        <f>IF($B47="","",IFERROR(VLOOKUP($B47&amp;$C47,統計データ入力シート!$A$9:$M$285,D$1,FALSE),""))</f>
        <v>1745</v>
      </c>
      <c r="E47" s="47">
        <f>IF($B47="","",IFERROR(VLOOKUP($B47&amp;$C47,統計データ入力シート!$A$9:$M$285,E$1,FALSE),""))</f>
        <v>430</v>
      </c>
      <c r="F47" s="47">
        <f>IF($B47="","",IFERROR(VLOOKUP($B47&amp;$C47,統計データ入力シート!$A$9:$M$285,F$1,FALSE),""))</f>
        <v>212</v>
      </c>
      <c r="G47" s="43">
        <f t="shared" si="0"/>
        <v>0.24641833810888253</v>
      </c>
      <c r="H47" s="43">
        <f t="shared" si="1"/>
        <v>0.12148997134670488</v>
      </c>
      <c r="J47"/>
      <c r="K47" s="40"/>
      <c r="L47" s="40"/>
      <c r="M47" s="40"/>
      <c r="N47" s="40"/>
      <c r="O47" s="40"/>
    </row>
    <row r="48" spans="2:15" s="33" customFormat="1" x14ac:dyDescent="0.15">
      <c r="B48" s="35" t="str">
        <f>IF(統計データ入力シート!F50="","",統計データ入力シート!F50)</f>
        <v>函館市</v>
      </c>
      <c r="C48" s="35" t="str">
        <f>統計データ入力シート!G50&amp;統計データ入力シート!H50</f>
        <v>宮前町</v>
      </c>
      <c r="D48" s="47">
        <f>IF($B48="","",IFERROR(VLOOKUP($B48&amp;$C48,統計データ入力シート!$A$9:$M$285,D$1,FALSE),""))</f>
        <v>2059</v>
      </c>
      <c r="E48" s="47">
        <f>IF($B48="","",IFERROR(VLOOKUP($B48&amp;$C48,統計データ入力シート!$A$9:$M$285,E$1,FALSE),""))</f>
        <v>743</v>
      </c>
      <c r="F48" s="47">
        <f>IF($B48="","",IFERROR(VLOOKUP($B48&amp;$C48,統計データ入力シート!$A$9:$M$285,F$1,FALSE),""))</f>
        <v>419</v>
      </c>
      <c r="G48" s="43">
        <f t="shared" si="0"/>
        <v>0.36085478387566777</v>
      </c>
      <c r="H48" s="43">
        <f t="shared" si="1"/>
        <v>0.20349684312773192</v>
      </c>
      <c r="J48"/>
      <c r="K48" s="40"/>
      <c r="L48" s="40"/>
      <c r="M48" s="40"/>
      <c r="N48" s="40"/>
      <c r="O48" s="40"/>
    </row>
    <row r="49" spans="2:15" s="33" customFormat="1" x14ac:dyDescent="0.15">
      <c r="B49" s="35" t="str">
        <f>IF(統計データ入力シート!F51="","",統計データ入力シート!F51)</f>
        <v>函館市</v>
      </c>
      <c r="C49" s="35" t="str">
        <f>統計データ入力シート!G51&amp;統計データ入力シート!H51</f>
        <v>中島町</v>
      </c>
      <c r="D49" s="47">
        <f>IF($B49="","",IFERROR(VLOOKUP($B49&amp;$C49,統計データ入力シート!$A$9:$M$285,D$1,FALSE),""))</f>
        <v>2565</v>
      </c>
      <c r="E49" s="47">
        <f>IF($B49="","",IFERROR(VLOOKUP($B49&amp;$C49,統計データ入力シート!$A$9:$M$285,E$1,FALSE),""))</f>
        <v>1050</v>
      </c>
      <c r="F49" s="47">
        <f>IF($B49="","",IFERROR(VLOOKUP($B49&amp;$C49,統計データ入力シート!$A$9:$M$285,F$1,FALSE),""))</f>
        <v>665</v>
      </c>
      <c r="G49" s="43">
        <f t="shared" si="0"/>
        <v>0.40935672514619881</v>
      </c>
      <c r="H49" s="43">
        <f t="shared" si="1"/>
        <v>0.25925925925925924</v>
      </c>
      <c r="J49"/>
      <c r="K49" s="40"/>
      <c r="L49" s="40"/>
      <c r="M49" s="40"/>
      <c r="N49" s="40"/>
      <c r="O49" s="40"/>
    </row>
    <row r="50" spans="2:15" s="33" customFormat="1" x14ac:dyDescent="0.15">
      <c r="B50" s="35" t="str">
        <f>IF(統計データ入力シート!F52="","",統計データ入力シート!F52)</f>
        <v>函館市</v>
      </c>
      <c r="C50" s="35" t="str">
        <f>統計データ入力シート!G52&amp;統計データ入力シート!H52</f>
        <v>千代台町</v>
      </c>
      <c r="D50" s="47">
        <f>IF($B50="","",IFERROR(VLOOKUP($B50&amp;$C50,統計データ入力シート!$A$9:$M$285,D$1,FALSE),""))</f>
        <v>1892</v>
      </c>
      <c r="E50" s="47">
        <f>IF($B50="","",IFERROR(VLOOKUP($B50&amp;$C50,統計データ入力シート!$A$9:$M$285,E$1,FALSE),""))</f>
        <v>639</v>
      </c>
      <c r="F50" s="47">
        <f>IF($B50="","",IFERROR(VLOOKUP($B50&amp;$C50,統計データ入力シート!$A$9:$M$285,F$1,FALSE),""))</f>
        <v>338</v>
      </c>
      <c r="G50" s="43">
        <f t="shared" si="0"/>
        <v>0.33773784355179703</v>
      </c>
      <c r="H50" s="43">
        <f t="shared" si="1"/>
        <v>0.17864693446088795</v>
      </c>
      <c r="J50"/>
      <c r="K50" s="40"/>
      <c r="L50" s="40"/>
      <c r="M50" s="40"/>
      <c r="N50" s="40"/>
      <c r="O50" s="40"/>
    </row>
    <row r="51" spans="2:15" s="33" customFormat="1" x14ac:dyDescent="0.15">
      <c r="B51" s="35" t="str">
        <f>IF(統計データ入力シート!F53="","",統計データ入力シート!F53)</f>
        <v>函館市</v>
      </c>
      <c r="C51" s="35" t="str">
        <f>統計データ入力シート!G53&amp;統計データ入力シート!H53</f>
        <v>堀川町</v>
      </c>
      <c r="D51" s="47">
        <f>IF($B51="","",IFERROR(VLOOKUP($B51&amp;$C51,統計データ入力シート!$A$9:$M$285,D$1,FALSE),""))</f>
        <v>1982</v>
      </c>
      <c r="E51" s="47">
        <f>IF($B51="","",IFERROR(VLOOKUP($B51&amp;$C51,統計データ入力シート!$A$9:$M$285,E$1,FALSE),""))</f>
        <v>793</v>
      </c>
      <c r="F51" s="47">
        <f>IF($B51="","",IFERROR(VLOOKUP($B51&amp;$C51,統計データ入力シート!$A$9:$M$285,F$1,FALSE),""))</f>
        <v>373</v>
      </c>
      <c r="G51" s="43">
        <f t="shared" si="0"/>
        <v>0.40010090817356203</v>
      </c>
      <c r="H51" s="43">
        <f t="shared" si="1"/>
        <v>0.18819374369323916</v>
      </c>
      <c r="J51"/>
      <c r="K51" s="40"/>
      <c r="L51" s="40"/>
      <c r="M51" s="40"/>
      <c r="N51" s="40"/>
      <c r="O51" s="40"/>
    </row>
    <row r="52" spans="2:15" s="33" customFormat="1" x14ac:dyDescent="0.15">
      <c r="B52" s="35" t="str">
        <f>IF(統計データ入力シート!F54="","",統計データ入力シート!F54)</f>
        <v>函館市</v>
      </c>
      <c r="C52" s="35" t="str">
        <f>統計データ入力シート!G54&amp;統計データ入力シート!H54</f>
        <v>高盛町</v>
      </c>
      <c r="D52" s="47">
        <f>IF($B52="","",IFERROR(VLOOKUP($B52&amp;$C52,統計データ入力シート!$A$9:$M$285,D$1,FALSE),""))</f>
        <v>1606</v>
      </c>
      <c r="E52" s="47">
        <f>IF($B52="","",IFERROR(VLOOKUP($B52&amp;$C52,統計データ入力シート!$A$9:$M$285,E$1,FALSE),""))</f>
        <v>508</v>
      </c>
      <c r="F52" s="47">
        <f>IF($B52="","",IFERROR(VLOOKUP($B52&amp;$C52,統計データ入力シート!$A$9:$M$285,F$1,FALSE),""))</f>
        <v>247</v>
      </c>
      <c r="G52" s="43">
        <f t="shared" si="0"/>
        <v>0.31631382316313822</v>
      </c>
      <c r="H52" s="43">
        <f t="shared" si="1"/>
        <v>0.15379825653798257</v>
      </c>
      <c r="J52"/>
      <c r="K52" s="40"/>
      <c r="L52" s="40"/>
      <c r="M52" s="40"/>
      <c r="N52" s="40"/>
      <c r="O52" s="40"/>
    </row>
    <row r="53" spans="2:15" s="33" customFormat="1" x14ac:dyDescent="0.15">
      <c r="B53" s="35" t="str">
        <f>IF(統計データ入力シート!F55="","",統計データ入力シート!F55)</f>
        <v>函館市</v>
      </c>
      <c r="C53" s="35" t="str">
        <f>統計データ入力シート!G55&amp;統計データ入力シート!H55</f>
        <v>宇賀浦町</v>
      </c>
      <c r="D53" s="47">
        <f>IF($B53="","",IFERROR(VLOOKUP($B53&amp;$C53,統計データ入力シート!$A$9:$M$285,D$1,FALSE),""))</f>
        <v>856</v>
      </c>
      <c r="E53" s="47">
        <f>IF($B53="","",IFERROR(VLOOKUP($B53&amp;$C53,統計データ入力シート!$A$9:$M$285,E$1,FALSE),""))</f>
        <v>301</v>
      </c>
      <c r="F53" s="47">
        <f>IF($B53="","",IFERROR(VLOOKUP($B53&amp;$C53,統計データ入力シート!$A$9:$M$285,F$1,FALSE),""))</f>
        <v>140</v>
      </c>
      <c r="G53" s="43">
        <f t="shared" si="0"/>
        <v>0.35163551401869159</v>
      </c>
      <c r="H53" s="43">
        <f t="shared" si="1"/>
        <v>0.16355140186915887</v>
      </c>
      <c r="J53"/>
      <c r="K53" s="40"/>
      <c r="L53" s="40"/>
      <c r="M53" s="40"/>
      <c r="N53" s="40"/>
      <c r="O53" s="40"/>
    </row>
    <row r="54" spans="2:15" s="33" customFormat="1" x14ac:dyDescent="0.15">
      <c r="B54" s="35" t="str">
        <f>IF(統計データ入力シート!F56="","",統計データ入力シート!F56)</f>
        <v>函館市</v>
      </c>
      <c r="C54" s="35" t="str">
        <f>統計データ入力シート!G56&amp;統計データ入力シート!H56</f>
        <v>日乃出町</v>
      </c>
      <c r="D54" s="47">
        <f>IF($B54="","",IFERROR(VLOOKUP($B54&amp;$C54,統計データ入力シート!$A$9:$M$285,D$1,FALSE),""))</f>
        <v>1366</v>
      </c>
      <c r="E54" s="47">
        <f>IF($B54="","",IFERROR(VLOOKUP($B54&amp;$C54,統計データ入力シート!$A$9:$M$285,E$1,FALSE),""))</f>
        <v>475</v>
      </c>
      <c r="F54" s="47">
        <f>IF($B54="","",IFERROR(VLOOKUP($B54&amp;$C54,統計データ入力シート!$A$9:$M$285,F$1,FALSE),""))</f>
        <v>252</v>
      </c>
      <c r="G54" s="43">
        <f t="shared" si="0"/>
        <v>0.34773060029282576</v>
      </c>
      <c r="H54" s="43">
        <f t="shared" si="1"/>
        <v>0.18448023426061494</v>
      </c>
      <c r="J54"/>
      <c r="K54" s="40"/>
      <c r="L54" s="40"/>
      <c r="M54" s="40"/>
      <c r="N54" s="40"/>
      <c r="O54" s="40"/>
    </row>
    <row r="55" spans="2:15" s="33" customFormat="1" x14ac:dyDescent="0.15">
      <c r="B55" s="35" t="str">
        <f>IF(統計データ入力シート!F57="","",統計データ入力シート!F57)</f>
        <v>函館市</v>
      </c>
      <c r="C55" s="35" t="str">
        <f>統計データ入力シート!G57&amp;統計データ入力シート!H57</f>
        <v>的場町</v>
      </c>
      <c r="D55" s="47">
        <f>IF($B55="","",IFERROR(VLOOKUP($B55&amp;$C55,統計データ入力シート!$A$9:$M$285,D$1,FALSE),""))</f>
        <v>2090</v>
      </c>
      <c r="E55" s="47">
        <f>IF($B55="","",IFERROR(VLOOKUP($B55&amp;$C55,統計データ入力シート!$A$9:$M$285,E$1,FALSE),""))</f>
        <v>679</v>
      </c>
      <c r="F55" s="47">
        <f>IF($B55="","",IFERROR(VLOOKUP($B55&amp;$C55,統計データ入力シート!$A$9:$M$285,F$1,FALSE),""))</f>
        <v>345</v>
      </c>
      <c r="G55" s="43">
        <f t="shared" si="0"/>
        <v>0.3248803827751196</v>
      </c>
      <c r="H55" s="43">
        <f t="shared" si="1"/>
        <v>0.16507177033492823</v>
      </c>
      <c r="J55"/>
      <c r="K55" s="40"/>
      <c r="L55" s="40"/>
      <c r="M55" s="40"/>
      <c r="N55" s="40"/>
      <c r="O55" s="40"/>
    </row>
    <row r="56" spans="2:15" s="33" customFormat="1" x14ac:dyDescent="0.15">
      <c r="B56" s="35" t="str">
        <f>IF(統計データ入力シート!F58="","",統計データ入力シート!F58)</f>
        <v>函館市</v>
      </c>
      <c r="C56" s="35" t="str">
        <f>統計データ入力シート!G58&amp;統計データ入力シート!H58</f>
        <v>時任町</v>
      </c>
      <c r="D56" s="47">
        <f>IF($B56="","",IFERROR(VLOOKUP($B56&amp;$C56,統計データ入力シート!$A$9:$M$285,D$1,FALSE),""))</f>
        <v>2019</v>
      </c>
      <c r="E56" s="47">
        <f>IF($B56="","",IFERROR(VLOOKUP($B56&amp;$C56,統計データ入力シート!$A$9:$M$285,E$1,FALSE),""))</f>
        <v>665</v>
      </c>
      <c r="F56" s="47">
        <f>IF($B56="","",IFERROR(VLOOKUP($B56&amp;$C56,統計データ入力シート!$A$9:$M$285,F$1,FALSE),""))</f>
        <v>354</v>
      </c>
      <c r="G56" s="43">
        <f t="shared" si="0"/>
        <v>0.32937097573055968</v>
      </c>
      <c r="H56" s="43">
        <f t="shared" si="1"/>
        <v>0.17533432392273401</v>
      </c>
      <c r="J56"/>
      <c r="K56" s="40"/>
      <c r="L56" s="40"/>
      <c r="M56" s="40"/>
      <c r="N56" s="40"/>
      <c r="O56" s="40"/>
    </row>
    <row r="57" spans="2:15" s="33" customFormat="1" x14ac:dyDescent="0.15">
      <c r="B57" s="35" t="str">
        <f>IF(統計データ入力シート!F59="","",統計データ入力シート!F59)</f>
        <v>函館市</v>
      </c>
      <c r="C57" s="35" t="str">
        <f>統計データ入力シート!G59&amp;統計データ入力シート!H59</f>
        <v>杉並町</v>
      </c>
      <c r="D57" s="47">
        <f>IF($B57="","",IFERROR(VLOOKUP($B57&amp;$C57,統計データ入力シート!$A$9:$M$285,D$1,FALSE),""))</f>
        <v>1392</v>
      </c>
      <c r="E57" s="47">
        <f>IF($B57="","",IFERROR(VLOOKUP($B57&amp;$C57,統計データ入力シート!$A$9:$M$285,E$1,FALSE),""))</f>
        <v>394</v>
      </c>
      <c r="F57" s="47">
        <f>IF($B57="","",IFERROR(VLOOKUP($B57&amp;$C57,統計データ入力シート!$A$9:$M$285,F$1,FALSE),""))</f>
        <v>198</v>
      </c>
      <c r="G57" s="43">
        <f t="shared" si="0"/>
        <v>0.28304597701149425</v>
      </c>
      <c r="H57" s="43">
        <f t="shared" si="1"/>
        <v>0.14224137931034483</v>
      </c>
      <c r="J57"/>
      <c r="K57" s="40"/>
      <c r="L57" s="40"/>
      <c r="M57" s="40"/>
      <c r="N57" s="40"/>
      <c r="O57" s="40"/>
    </row>
    <row r="58" spans="2:15" s="33" customFormat="1" x14ac:dyDescent="0.15">
      <c r="B58" s="35" t="str">
        <f>IF(統計データ入力シート!F60="","",統計データ入力シート!F60)</f>
        <v>函館市</v>
      </c>
      <c r="C58" s="35" t="str">
        <f>統計データ入力シート!G60&amp;統計データ入力シート!H60</f>
        <v>本町</v>
      </c>
      <c r="D58" s="47">
        <f>IF($B58="","",IFERROR(VLOOKUP($B58&amp;$C58,統計データ入力シート!$A$9:$M$285,D$1,FALSE),""))</f>
        <v>1646</v>
      </c>
      <c r="E58" s="47">
        <f>IF($B58="","",IFERROR(VLOOKUP($B58&amp;$C58,統計データ入力シート!$A$9:$M$285,E$1,FALSE),""))</f>
        <v>617</v>
      </c>
      <c r="F58" s="47">
        <f>IF($B58="","",IFERROR(VLOOKUP($B58&amp;$C58,統計データ入力シート!$A$9:$M$285,F$1,FALSE),""))</f>
        <v>320</v>
      </c>
      <c r="G58" s="43">
        <f t="shared" si="0"/>
        <v>0.37484811664641554</v>
      </c>
      <c r="H58" s="43">
        <f t="shared" si="1"/>
        <v>0.19441069258809235</v>
      </c>
      <c r="J58"/>
      <c r="K58" s="40"/>
      <c r="L58" s="40"/>
      <c r="M58" s="40"/>
      <c r="N58" s="40"/>
      <c r="O58" s="40"/>
    </row>
    <row r="59" spans="2:15" s="33" customFormat="1" x14ac:dyDescent="0.15">
      <c r="B59" s="35" t="str">
        <f>IF(統計データ入力シート!F61="","",統計データ入力シート!F61)</f>
        <v>函館市</v>
      </c>
      <c r="C59" s="35" t="str">
        <f>統計データ入力シート!G61&amp;統計データ入力シート!H61</f>
        <v>梁川町</v>
      </c>
      <c r="D59" s="47">
        <f>IF($B59="","",IFERROR(VLOOKUP($B59&amp;$C59,統計データ入力シート!$A$9:$M$285,D$1,FALSE),""))</f>
        <v>1573</v>
      </c>
      <c r="E59" s="47">
        <f>IF($B59="","",IFERROR(VLOOKUP($B59&amp;$C59,統計データ入力シート!$A$9:$M$285,E$1,FALSE),""))</f>
        <v>342</v>
      </c>
      <c r="F59" s="47">
        <f>IF($B59="","",IFERROR(VLOOKUP($B59&amp;$C59,統計データ入力シート!$A$9:$M$285,F$1,FALSE),""))</f>
        <v>163</v>
      </c>
      <c r="G59" s="43">
        <f t="shared" si="0"/>
        <v>0.21741894469167197</v>
      </c>
      <c r="H59" s="43">
        <f t="shared" si="1"/>
        <v>0.10362364907819453</v>
      </c>
      <c r="J59"/>
      <c r="K59" s="40"/>
      <c r="L59" s="40"/>
      <c r="M59" s="40"/>
      <c r="N59" s="40"/>
      <c r="O59" s="40"/>
    </row>
    <row r="60" spans="2:15" s="33" customFormat="1" x14ac:dyDescent="0.15">
      <c r="B60" s="35" t="str">
        <f>IF(統計データ入力シート!F62="","",統計データ入力シート!F62)</f>
        <v>函館市</v>
      </c>
      <c r="C60" s="35" t="str">
        <f>統計データ入力シート!G62&amp;統計データ入力シート!H62</f>
        <v>五稜郭町</v>
      </c>
      <c r="D60" s="47">
        <f>IF($B60="","",IFERROR(VLOOKUP($B60&amp;$C60,統計データ入力シート!$A$9:$M$285,D$1,FALSE),""))</f>
        <v>1587</v>
      </c>
      <c r="E60" s="47">
        <f>IF($B60="","",IFERROR(VLOOKUP($B60&amp;$C60,統計データ入力シート!$A$9:$M$285,E$1,FALSE),""))</f>
        <v>543</v>
      </c>
      <c r="F60" s="47">
        <f>IF($B60="","",IFERROR(VLOOKUP($B60&amp;$C60,統計データ入力シート!$A$9:$M$285,F$1,FALSE),""))</f>
        <v>268</v>
      </c>
      <c r="G60" s="43">
        <f t="shared" si="0"/>
        <v>0.34215500945179583</v>
      </c>
      <c r="H60" s="43">
        <f t="shared" si="1"/>
        <v>0.16887208569628229</v>
      </c>
      <c r="J60"/>
      <c r="K60" s="40"/>
      <c r="L60" s="40"/>
      <c r="M60" s="40"/>
      <c r="N60" s="40"/>
      <c r="O60" s="40"/>
    </row>
    <row r="61" spans="2:15" s="33" customFormat="1" x14ac:dyDescent="0.15">
      <c r="B61" s="35" t="str">
        <f>IF(統計データ入力シート!F63="","",統計データ入力シート!F63)</f>
        <v>函館市</v>
      </c>
      <c r="C61" s="35" t="str">
        <f>統計データ入力シート!G63&amp;統計データ入力シート!H63</f>
        <v>柳町</v>
      </c>
      <c r="D61" s="47">
        <f>IF($B61="","",IFERROR(VLOOKUP($B61&amp;$C61,統計データ入力シート!$A$9:$M$285,D$1,FALSE),""))</f>
        <v>729</v>
      </c>
      <c r="E61" s="47">
        <f>IF($B61="","",IFERROR(VLOOKUP($B61&amp;$C61,統計データ入力シート!$A$9:$M$285,E$1,FALSE),""))</f>
        <v>194</v>
      </c>
      <c r="F61" s="47">
        <f>IF($B61="","",IFERROR(VLOOKUP($B61&amp;$C61,統計データ入力シート!$A$9:$M$285,F$1,FALSE),""))</f>
        <v>87</v>
      </c>
      <c r="G61" s="43">
        <f t="shared" si="0"/>
        <v>0.26611796982167352</v>
      </c>
      <c r="H61" s="43">
        <f t="shared" si="1"/>
        <v>0.11934156378600823</v>
      </c>
      <c r="J61"/>
      <c r="K61" s="40"/>
      <c r="L61" s="40"/>
      <c r="M61" s="40"/>
      <c r="N61" s="40"/>
      <c r="O61" s="40"/>
    </row>
    <row r="62" spans="2:15" s="33" customFormat="1" x14ac:dyDescent="0.15">
      <c r="B62" s="35" t="str">
        <f>IF(統計データ入力シート!F64="","",統計データ入力シート!F64)</f>
        <v>函館市</v>
      </c>
      <c r="C62" s="35" t="str">
        <f>統計データ入力シート!G64&amp;統計データ入力シート!H64</f>
        <v>松陰町</v>
      </c>
      <c r="D62" s="47">
        <f>IF($B62="","",IFERROR(VLOOKUP($B62&amp;$C62,統計データ入力シート!$A$9:$M$285,D$1,FALSE),""))</f>
        <v>2445</v>
      </c>
      <c r="E62" s="47">
        <f>IF($B62="","",IFERROR(VLOOKUP($B62&amp;$C62,統計データ入力シート!$A$9:$M$285,E$1,FALSE),""))</f>
        <v>829</v>
      </c>
      <c r="F62" s="47">
        <f>IF($B62="","",IFERROR(VLOOKUP($B62&amp;$C62,統計データ入力シート!$A$9:$M$285,F$1,FALSE),""))</f>
        <v>450</v>
      </c>
      <c r="G62" s="43">
        <f t="shared" si="0"/>
        <v>0.33905930470347651</v>
      </c>
      <c r="H62" s="43">
        <f t="shared" si="1"/>
        <v>0.18404907975460122</v>
      </c>
      <c r="J62"/>
      <c r="K62" s="40"/>
      <c r="L62" s="40"/>
      <c r="M62" s="40"/>
      <c r="N62" s="40"/>
      <c r="O62" s="40"/>
    </row>
    <row r="63" spans="2:15" s="33" customFormat="1" x14ac:dyDescent="0.15">
      <c r="B63" s="35" t="str">
        <f>IF(統計データ入力シート!F65="","",統計データ入力シート!F65)</f>
        <v>函館市</v>
      </c>
      <c r="C63" s="35" t="str">
        <f>統計データ入力シート!G65&amp;統計データ入力シート!H65</f>
        <v>人見町</v>
      </c>
      <c r="D63" s="47">
        <f>IF($B63="","",IFERROR(VLOOKUP($B63&amp;$C63,統計データ入力シート!$A$9:$M$285,D$1,FALSE),""))</f>
        <v>2015</v>
      </c>
      <c r="E63" s="47">
        <f>IF($B63="","",IFERROR(VLOOKUP($B63&amp;$C63,統計データ入力シート!$A$9:$M$285,E$1,FALSE),""))</f>
        <v>698</v>
      </c>
      <c r="F63" s="47">
        <f>IF($B63="","",IFERROR(VLOOKUP($B63&amp;$C63,統計データ入力シート!$A$9:$M$285,F$1,FALSE),""))</f>
        <v>349</v>
      </c>
      <c r="G63" s="43">
        <f t="shared" si="0"/>
        <v>0.34640198511166254</v>
      </c>
      <c r="H63" s="43">
        <f t="shared" si="1"/>
        <v>0.17320099255583127</v>
      </c>
      <c r="J63"/>
      <c r="K63" s="40"/>
      <c r="L63" s="40"/>
      <c r="M63" s="40"/>
      <c r="N63" s="40"/>
      <c r="O63" s="40"/>
    </row>
    <row r="64" spans="2:15" s="33" customFormat="1" x14ac:dyDescent="0.15">
      <c r="B64" s="35" t="str">
        <f>IF(統計データ入力シート!F66="","",統計データ入力シート!F66)</f>
        <v>函館市</v>
      </c>
      <c r="C64" s="35" t="str">
        <f>統計データ入力シート!G66&amp;統計データ入力シート!H66</f>
        <v>金堀町</v>
      </c>
      <c r="D64" s="47">
        <f>IF($B64="","",IFERROR(VLOOKUP($B64&amp;$C64,統計データ入力シート!$A$9:$M$285,D$1,FALSE),""))</f>
        <v>1253</v>
      </c>
      <c r="E64" s="47">
        <f>IF($B64="","",IFERROR(VLOOKUP($B64&amp;$C64,統計データ入力シート!$A$9:$M$285,E$1,FALSE),""))</f>
        <v>195</v>
      </c>
      <c r="F64" s="47">
        <f>IF($B64="","",IFERROR(VLOOKUP($B64&amp;$C64,統計データ入力シート!$A$9:$M$285,F$1,FALSE),""))</f>
        <v>70</v>
      </c>
      <c r="G64" s="43">
        <f t="shared" si="0"/>
        <v>0.15562649640861931</v>
      </c>
      <c r="H64" s="43">
        <f t="shared" si="1"/>
        <v>5.5865921787709494E-2</v>
      </c>
      <c r="J64"/>
      <c r="K64" s="40"/>
      <c r="L64" s="40"/>
      <c r="M64" s="40"/>
      <c r="N64" s="40"/>
      <c r="O64" s="40"/>
    </row>
    <row r="65" spans="2:15" s="33" customFormat="1" x14ac:dyDescent="0.15">
      <c r="B65" s="35" t="str">
        <f>IF(統計データ入力シート!F67="","",統計データ入力シート!F67)</f>
        <v>函館市</v>
      </c>
      <c r="C65" s="35" t="str">
        <f>統計データ入力シート!G67&amp;統計データ入力シート!H67</f>
        <v>乃木町</v>
      </c>
      <c r="D65" s="47">
        <f>IF($B65="","",IFERROR(VLOOKUP($B65&amp;$C65,統計データ入力シート!$A$9:$M$285,D$1,FALSE),""))</f>
        <v>1386</v>
      </c>
      <c r="E65" s="47">
        <f>IF($B65="","",IFERROR(VLOOKUP($B65&amp;$C65,統計データ入力シート!$A$9:$M$285,E$1,FALSE),""))</f>
        <v>258</v>
      </c>
      <c r="F65" s="47">
        <f>IF($B65="","",IFERROR(VLOOKUP($B65&amp;$C65,統計データ入力シート!$A$9:$M$285,F$1,FALSE),""))</f>
        <v>132</v>
      </c>
      <c r="G65" s="43">
        <f t="shared" si="0"/>
        <v>0.18614718614718614</v>
      </c>
      <c r="H65" s="43">
        <f t="shared" si="1"/>
        <v>9.5238095238095233E-2</v>
      </c>
      <c r="J65"/>
      <c r="K65" s="40"/>
      <c r="L65" s="40"/>
      <c r="M65" s="40"/>
      <c r="N65" s="40"/>
      <c r="O65" s="40"/>
    </row>
    <row r="66" spans="2:15" s="33" customFormat="1" x14ac:dyDescent="0.15">
      <c r="B66" s="35" t="str">
        <f>IF(統計データ入力シート!F68="","",統計データ入力シート!F68)</f>
        <v>函館市</v>
      </c>
      <c r="C66" s="35" t="str">
        <f>統計データ入力シート!G68&amp;統計データ入力シート!H68</f>
        <v>柏木町</v>
      </c>
      <c r="D66" s="47">
        <f>IF($B66="","",IFERROR(VLOOKUP($B66&amp;$C66,統計データ入力シート!$A$9:$M$285,D$1,FALSE),""))</f>
        <v>3408</v>
      </c>
      <c r="E66" s="47">
        <f>IF($B66="","",IFERROR(VLOOKUP($B66&amp;$C66,統計データ入力シート!$A$9:$M$285,E$1,FALSE),""))</f>
        <v>1021</v>
      </c>
      <c r="F66" s="47">
        <f>IF($B66="","",IFERROR(VLOOKUP($B66&amp;$C66,統計データ入力シート!$A$9:$M$285,F$1,FALSE),""))</f>
        <v>499</v>
      </c>
      <c r="G66" s="43">
        <f t="shared" si="0"/>
        <v>0.29958920187793425</v>
      </c>
      <c r="H66" s="43">
        <f t="shared" si="1"/>
        <v>0.14642018779342722</v>
      </c>
      <c r="J66"/>
      <c r="K66" s="40"/>
      <c r="L66" s="40"/>
      <c r="M66" s="40"/>
      <c r="N66" s="40"/>
      <c r="O66" s="40"/>
    </row>
    <row r="67" spans="2:15" s="33" customFormat="1" x14ac:dyDescent="0.15">
      <c r="B67" s="35" t="str">
        <f>IF(統計データ入力シート!F69="","",統計データ入力シート!F69)</f>
        <v>函館市</v>
      </c>
      <c r="C67" s="35" t="str">
        <f>統計データ入力シート!G69&amp;統計データ入力シート!H69</f>
        <v>川原町</v>
      </c>
      <c r="D67" s="47">
        <f>IF($B67="","",IFERROR(VLOOKUP($B67&amp;$C67,統計データ入力シート!$A$9:$M$285,D$1,FALSE),""))</f>
        <v>1583</v>
      </c>
      <c r="E67" s="47">
        <f>IF($B67="","",IFERROR(VLOOKUP($B67&amp;$C67,統計データ入力シート!$A$9:$M$285,E$1,FALSE),""))</f>
        <v>459</v>
      </c>
      <c r="F67" s="47">
        <f>IF($B67="","",IFERROR(VLOOKUP($B67&amp;$C67,統計データ入力シート!$A$9:$M$285,F$1,FALSE),""))</f>
        <v>238</v>
      </c>
      <c r="G67" s="43">
        <f t="shared" si="0"/>
        <v>0.28995578016424511</v>
      </c>
      <c r="H67" s="43">
        <f t="shared" si="1"/>
        <v>0.15034744156664562</v>
      </c>
      <c r="J67"/>
      <c r="K67" s="40"/>
      <c r="L67" s="40"/>
      <c r="M67" s="40"/>
      <c r="N67" s="40"/>
      <c r="O67" s="40"/>
    </row>
    <row r="68" spans="2:15" s="33" customFormat="1" x14ac:dyDescent="0.15">
      <c r="B68" s="35" t="str">
        <f>IF(統計データ入力シート!F70="","",統計データ入力シート!F70)</f>
        <v>函館市</v>
      </c>
      <c r="C68" s="35" t="str">
        <f>統計データ入力シート!G70&amp;統計データ入力シート!H70</f>
        <v>深堀町</v>
      </c>
      <c r="D68" s="47">
        <f>IF($B68="","",IFERROR(VLOOKUP($B68&amp;$C68,統計データ入力シート!$A$9:$M$285,D$1,FALSE),""))</f>
        <v>4829</v>
      </c>
      <c r="E68" s="47">
        <f>IF($B68="","",IFERROR(VLOOKUP($B68&amp;$C68,統計データ入力シート!$A$9:$M$285,E$1,FALSE),""))</f>
        <v>1664</v>
      </c>
      <c r="F68" s="47">
        <f>IF($B68="","",IFERROR(VLOOKUP($B68&amp;$C68,統計データ入力シート!$A$9:$M$285,F$1,FALSE),""))</f>
        <v>820</v>
      </c>
      <c r="G68" s="43">
        <f t="shared" si="0"/>
        <v>0.34458480016566578</v>
      </c>
      <c r="H68" s="43">
        <f t="shared" si="1"/>
        <v>0.16980741354317663</v>
      </c>
      <c r="J68"/>
      <c r="K68" s="40"/>
      <c r="L68" s="40"/>
      <c r="M68" s="40"/>
      <c r="N68" s="40"/>
      <c r="O68" s="40"/>
    </row>
    <row r="69" spans="2:15" s="33" customFormat="1" x14ac:dyDescent="0.15">
      <c r="B69" s="35" t="str">
        <f>IF(統計データ入力シート!F71="","",統計データ入力シート!F71)</f>
        <v>函館市</v>
      </c>
      <c r="C69" s="35" t="str">
        <f>統計データ入力シート!G71&amp;統計データ入力シート!H71</f>
        <v>駒場町</v>
      </c>
      <c r="D69" s="47">
        <f>IF($B69="","",IFERROR(VLOOKUP($B69&amp;$C69,統計データ入力シート!$A$9:$M$285,D$1,FALSE),""))</f>
        <v>1905</v>
      </c>
      <c r="E69" s="47">
        <f>IF($B69="","",IFERROR(VLOOKUP($B69&amp;$C69,統計データ入力シート!$A$9:$M$285,E$1,FALSE),""))</f>
        <v>745</v>
      </c>
      <c r="F69" s="47">
        <f>IF($B69="","",IFERROR(VLOOKUP($B69&amp;$C69,統計データ入力シート!$A$9:$M$285,F$1,FALSE),""))</f>
        <v>384</v>
      </c>
      <c r="G69" s="43">
        <f t="shared" si="0"/>
        <v>0.39107611548556431</v>
      </c>
      <c r="H69" s="43">
        <f t="shared" si="1"/>
        <v>0.2015748031496063</v>
      </c>
      <c r="J69"/>
      <c r="K69" s="40"/>
      <c r="L69" s="40"/>
      <c r="M69" s="40"/>
      <c r="N69" s="40"/>
      <c r="O69" s="40"/>
    </row>
    <row r="70" spans="2:15" s="33" customFormat="1" x14ac:dyDescent="0.15">
      <c r="B70" s="35" t="str">
        <f>IF(統計データ入力シート!F72="","",統計データ入力シート!F72)</f>
        <v>函館市</v>
      </c>
      <c r="C70" s="35" t="str">
        <f>統計データ入力シート!G72&amp;統計データ入力シート!H72</f>
        <v>広野町</v>
      </c>
      <c r="D70" s="47">
        <f>IF($B70="","",IFERROR(VLOOKUP($B70&amp;$C70,統計データ入力シート!$A$9:$M$285,D$1,FALSE),""))</f>
        <v>850</v>
      </c>
      <c r="E70" s="47">
        <f>IF($B70="","",IFERROR(VLOOKUP($B70&amp;$C70,統計データ入力シート!$A$9:$M$285,E$1,FALSE),""))</f>
        <v>32</v>
      </c>
      <c r="F70" s="47">
        <f>IF($B70="","",IFERROR(VLOOKUP($B70&amp;$C70,統計データ入力シート!$A$9:$M$285,F$1,FALSE),""))</f>
        <v>17</v>
      </c>
      <c r="G70" s="43">
        <f t="shared" si="0"/>
        <v>3.7647058823529408E-2</v>
      </c>
      <c r="H70" s="43">
        <f t="shared" si="1"/>
        <v>0.02</v>
      </c>
      <c r="J70"/>
      <c r="K70" s="40"/>
      <c r="L70" s="40"/>
      <c r="M70" s="40"/>
      <c r="N70" s="40"/>
      <c r="O70" s="40"/>
    </row>
    <row r="71" spans="2:15" s="33" customFormat="1" x14ac:dyDescent="0.15">
      <c r="B71" s="35" t="str">
        <f>IF(統計データ入力シート!F73="","",統計データ入力シート!F73)</f>
        <v>函館市</v>
      </c>
      <c r="C71" s="35" t="str">
        <f>統計データ入力シート!G73&amp;統計データ入力シート!H73</f>
        <v>湯浜町</v>
      </c>
      <c r="D71" s="47">
        <f>IF($B71="","",IFERROR(VLOOKUP($B71&amp;$C71,統計データ入力シート!$A$9:$M$285,D$1,FALSE),""))</f>
        <v>2252</v>
      </c>
      <c r="E71" s="47">
        <f>IF($B71="","",IFERROR(VLOOKUP($B71&amp;$C71,統計データ入力シート!$A$9:$M$285,E$1,FALSE),""))</f>
        <v>817</v>
      </c>
      <c r="F71" s="47">
        <f>IF($B71="","",IFERROR(VLOOKUP($B71&amp;$C71,統計データ入力シート!$A$9:$M$285,F$1,FALSE),""))</f>
        <v>375</v>
      </c>
      <c r="G71" s="43">
        <f t="shared" si="0"/>
        <v>0.36278863232682063</v>
      </c>
      <c r="H71" s="43">
        <f t="shared" si="1"/>
        <v>0.16651865008880995</v>
      </c>
      <c r="J71"/>
      <c r="K71" s="40"/>
      <c r="L71" s="40"/>
      <c r="M71" s="40"/>
      <c r="N71" s="40"/>
      <c r="O71" s="40"/>
    </row>
    <row r="72" spans="2:15" s="33" customFormat="1" x14ac:dyDescent="0.15">
      <c r="B72" s="35" t="str">
        <f>IF(統計データ入力シート!F74="","",統計データ入力シート!F74)</f>
        <v>函館市</v>
      </c>
      <c r="C72" s="35" t="str">
        <f>統計データ入力シート!G74&amp;統計データ入力シート!H74</f>
        <v>湯川町</v>
      </c>
      <c r="D72" s="47">
        <f>IF($B72="","",IFERROR(VLOOKUP($B72&amp;$C72,統計データ入力シート!$A$9:$M$285,D$1,FALSE),""))</f>
        <v>6783</v>
      </c>
      <c r="E72" s="47">
        <f>IF($B72="","",IFERROR(VLOOKUP($B72&amp;$C72,統計データ入力シート!$A$9:$M$285,E$1,FALSE),""))</f>
        <v>2683</v>
      </c>
      <c r="F72" s="47">
        <f>IF($B72="","",IFERROR(VLOOKUP($B72&amp;$C72,統計データ入力シート!$A$9:$M$285,F$1,FALSE),""))</f>
        <v>1489</v>
      </c>
      <c r="G72" s="43">
        <f t="shared" ref="G72:G135" si="4">IF(B72="","",IFERROR(E72/$D72,"-"))</f>
        <v>0.39554769276131507</v>
      </c>
      <c r="H72" s="43">
        <f t="shared" ref="H72:H135" si="5">IF(B72="","",IFERROR(F72/$D72,"-"))</f>
        <v>0.21951938670204924</v>
      </c>
      <c r="J72"/>
      <c r="K72" s="40"/>
      <c r="L72" s="40"/>
      <c r="M72" s="40"/>
      <c r="N72" s="40"/>
      <c r="O72" s="40"/>
    </row>
    <row r="73" spans="2:15" s="33" customFormat="1" x14ac:dyDescent="0.15">
      <c r="B73" s="35" t="str">
        <f>IF(統計データ入力シート!F75="","",統計データ入力シート!F75)</f>
        <v>函館市</v>
      </c>
      <c r="C73" s="35" t="str">
        <f>統計データ入力シート!G75&amp;統計データ入力シート!H75</f>
        <v>湯川町１丁目</v>
      </c>
      <c r="D73" s="47">
        <f>IF($B73="","",IFERROR(VLOOKUP($B73&amp;$C73,統計データ入力シート!$A$9:$M$285,D$1,FALSE),""))</f>
        <v>2090</v>
      </c>
      <c r="E73" s="47">
        <f>IF($B73="","",IFERROR(VLOOKUP($B73&amp;$C73,統計データ入力シート!$A$9:$M$285,E$1,FALSE),""))</f>
        <v>879</v>
      </c>
      <c r="F73" s="47">
        <f>IF($B73="","",IFERROR(VLOOKUP($B73&amp;$C73,統計データ入力シート!$A$9:$M$285,F$1,FALSE),""))</f>
        <v>506</v>
      </c>
      <c r="G73" s="43">
        <f t="shared" si="4"/>
        <v>0.42057416267942582</v>
      </c>
      <c r="H73" s="43">
        <f t="shared" si="5"/>
        <v>0.24210526315789474</v>
      </c>
      <c r="J73"/>
      <c r="K73" s="40"/>
      <c r="L73" s="40"/>
      <c r="M73" s="40"/>
      <c r="N73" s="40"/>
      <c r="O73" s="40"/>
    </row>
    <row r="74" spans="2:15" s="33" customFormat="1" x14ac:dyDescent="0.15">
      <c r="B74" s="35" t="str">
        <f>IF(統計データ入力シート!F76="","",統計データ入力シート!F76)</f>
        <v>函館市</v>
      </c>
      <c r="C74" s="35" t="str">
        <f>統計データ入力シート!G76&amp;統計データ入力シート!H76</f>
        <v>湯川町２丁目</v>
      </c>
      <c r="D74" s="47">
        <f>IF($B74="","",IFERROR(VLOOKUP($B74&amp;$C74,統計データ入力シート!$A$9:$M$285,D$1,FALSE),""))</f>
        <v>2366</v>
      </c>
      <c r="E74" s="47">
        <f>IF($B74="","",IFERROR(VLOOKUP($B74&amp;$C74,統計データ入力シート!$A$9:$M$285,E$1,FALSE),""))</f>
        <v>826</v>
      </c>
      <c r="F74" s="47">
        <f>IF($B74="","",IFERROR(VLOOKUP($B74&amp;$C74,統計データ入力シート!$A$9:$M$285,F$1,FALSE),""))</f>
        <v>451</v>
      </c>
      <c r="G74" s="43">
        <f t="shared" si="4"/>
        <v>0.34911242603550297</v>
      </c>
      <c r="H74" s="43">
        <f t="shared" si="5"/>
        <v>0.19061707523245985</v>
      </c>
      <c r="J74"/>
      <c r="K74" s="40"/>
      <c r="L74" s="40"/>
      <c r="M74" s="40"/>
      <c r="N74" s="40"/>
      <c r="O74" s="40"/>
    </row>
    <row r="75" spans="2:15" s="33" customFormat="1" x14ac:dyDescent="0.15">
      <c r="B75" s="35" t="str">
        <f>IF(統計データ入力シート!F77="","",統計データ入力シート!F77)</f>
        <v>函館市</v>
      </c>
      <c r="C75" s="35" t="str">
        <f>統計データ入力シート!G77&amp;統計データ入力シート!H77</f>
        <v>湯川町３丁目</v>
      </c>
      <c r="D75" s="47">
        <f>IF($B75="","",IFERROR(VLOOKUP($B75&amp;$C75,統計データ入力シート!$A$9:$M$285,D$1,FALSE),""))</f>
        <v>2327</v>
      </c>
      <c r="E75" s="47">
        <f>IF($B75="","",IFERROR(VLOOKUP($B75&amp;$C75,統計データ入力シート!$A$9:$M$285,E$1,FALSE),""))</f>
        <v>978</v>
      </c>
      <c r="F75" s="47">
        <f>IF($B75="","",IFERROR(VLOOKUP($B75&amp;$C75,統計データ入力シート!$A$9:$M$285,F$1,FALSE),""))</f>
        <v>532</v>
      </c>
      <c r="G75" s="43">
        <f t="shared" si="4"/>
        <v>0.42028362698753763</v>
      </c>
      <c r="H75" s="43">
        <f t="shared" si="5"/>
        <v>0.22862054146970348</v>
      </c>
      <c r="J75"/>
      <c r="K75" s="40"/>
      <c r="L75" s="40"/>
      <c r="M75" s="40"/>
      <c r="N75" s="40"/>
      <c r="O75" s="40"/>
    </row>
    <row r="76" spans="2:15" s="33" customFormat="1" x14ac:dyDescent="0.15">
      <c r="B76" s="35" t="str">
        <f>IF(統計データ入力シート!F78="","",統計データ入力シート!F78)</f>
        <v>函館市</v>
      </c>
      <c r="C76" s="35" t="str">
        <f>統計データ入力シート!G78&amp;統計データ入力シート!H78</f>
        <v>戸倉町</v>
      </c>
      <c r="D76" s="47">
        <f>IF($B76="","",IFERROR(VLOOKUP($B76&amp;$C76,統計データ入力シート!$A$9:$M$285,D$1,FALSE),""))</f>
        <v>1814</v>
      </c>
      <c r="E76" s="47">
        <f>IF($B76="","",IFERROR(VLOOKUP($B76&amp;$C76,統計データ入力シート!$A$9:$M$285,E$1,FALSE),""))</f>
        <v>398</v>
      </c>
      <c r="F76" s="47">
        <f>IF($B76="","",IFERROR(VLOOKUP($B76&amp;$C76,統計データ入力シート!$A$9:$M$285,F$1,FALSE),""))</f>
        <v>199</v>
      </c>
      <c r="G76" s="43">
        <f t="shared" si="4"/>
        <v>0.21940463065049615</v>
      </c>
      <c r="H76" s="43">
        <f t="shared" si="5"/>
        <v>0.10970231532524807</v>
      </c>
      <c r="J76"/>
      <c r="K76" s="40"/>
      <c r="L76" s="40"/>
      <c r="M76" s="40"/>
      <c r="N76" s="40"/>
      <c r="O76" s="40"/>
    </row>
    <row r="77" spans="2:15" s="33" customFormat="1" x14ac:dyDescent="0.15">
      <c r="B77" s="35" t="str">
        <f>IF(統計データ入力シート!F79="","",統計データ入力シート!F79)</f>
        <v>函館市</v>
      </c>
      <c r="C77" s="35" t="str">
        <f>統計データ入力シート!G79&amp;統計データ入力シート!H79</f>
        <v>榎本町</v>
      </c>
      <c r="D77" s="47">
        <f>IF($B77="","",IFERROR(VLOOKUP($B77&amp;$C77,統計データ入力シート!$A$9:$M$285,D$1,FALSE),""))</f>
        <v>1335</v>
      </c>
      <c r="E77" s="47">
        <f>IF($B77="","",IFERROR(VLOOKUP($B77&amp;$C77,統計データ入力シート!$A$9:$M$285,E$1,FALSE),""))</f>
        <v>484</v>
      </c>
      <c r="F77" s="47">
        <f>IF($B77="","",IFERROR(VLOOKUP($B77&amp;$C77,統計データ入力シート!$A$9:$M$285,F$1,FALSE),""))</f>
        <v>226</v>
      </c>
      <c r="G77" s="43">
        <f t="shared" si="4"/>
        <v>0.36254681647940074</v>
      </c>
      <c r="H77" s="43">
        <f t="shared" si="5"/>
        <v>0.16928838951310862</v>
      </c>
      <c r="J77"/>
      <c r="K77" s="40"/>
      <c r="L77" s="40"/>
      <c r="M77" s="40"/>
      <c r="N77" s="40"/>
      <c r="O77" s="40"/>
    </row>
    <row r="78" spans="2:15" s="33" customFormat="1" x14ac:dyDescent="0.15">
      <c r="B78" s="35" t="str">
        <f>IF(統計データ入力シート!F80="","",統計データ入力シート!F80)</f>
        <v>函館市</v>
      </c>
      <c r="C78" s="35" t="str">
        <f>統計データ入力シート!G80&amp;統計データ入力シート!H80</f>
        <v>花園町</v>
      </c>
      <c r="D78" s="47">
        <f>IF($B78="","",IFERROR(VLOOKUP($B78&amp;$C78,統計データ入力シート!$A$9:$M$285,D$1,FALSE),""))</f>
        <v>3047</v>
      </c>
      <c r="E78" s="47">
        <f>IF($B78="","",IFERROR(VLOOKUP($B78&amp;$C78,統計データ入力シート!$A$9:$M$285,E$1,FALSE),""))</f>
        <v>1133</v>
      </c>
      <c r="F78" s="47">
        <f>IF($B78="","",IFERROR(VLOOKUP($B78&amp;$C78,統計データ入力シート!$A$9:$M$285,F$1,FALSE),""))</f>
        <v>615</v>
      </c>
      <c r="G78" s="43">
        <f t="shared" si="4"/>
        <v>0.37184115523465705</v>
      </c>
      <c r="H78" s="43">
        <f t="shared" si="5"/>
        <v>0.20183787331801772</v>
      </c>
      <c r="J78"/>
      <c r="K78" s="40"/>
      <c r="L78" s="40"/>
      <c r="M78" s="40"/>
      <c r="N78" s="40"/>
      <c r="O78" s="40"/>
    </row>
    <row r="79" spans="2:15" s="33" customFormat="1" x14ac:dyDescent="0.15">
      <c r="B79" s="35" t="str">
        <f>IF(統計データ入力シート!F81="","",統計データ入力シート!F81)</f>
        <v>函館市</v>
      </c>
      <c r="C79" s="35" t="str">
        <f>統計データ入力シート!G81&amp;統計データ入力シート!H81</f>
        <v>日吉町</v>
      </c>
      <c r="D79" s="47">
        <f>IF($B79="","",IFERROR(VLOOKUP($B79&amp;$C79,統計データ入力シート!$A$9:$M$285,D$1,FALSE),""))</f>
        <v>10282</v>
      </c>
      <c r="E79" s="47">
        <f>IF($B79="","",IFERROR(VLOOKUP($B79&amp;$C79,統計データ入力シート!$A$9:$M$285,E$1,FALSE),""))</f>
        <v>3326</v>
      </c>
      <c r="F79" s="47">
        <f>IF($B79="","",IFERROR(VLOOKUP($B79&amp;$C79,統計データ入力シート!$A$9:$M$285,F$1,FALSE),""))</f>
        <v>1763</v>
      </c>
      <c r="G79" s="43">
        <f t="shared" si="4"/>
        <v>0.32347792258315505</v>
      </c>
      <c r="H79" s="43">
        <f t="shared" si="5"/>
        <v>0.17146469558451663</v>
      </c>
      <c r="J79"/>
      <c r="K79" s="40"/>
      <c r="L79" s="40"/>
      <c r="M79" s="40"/>
      <c r="N79" s="40"/>
      <c r="O79" s="40"/>
    </row>
    <row r="80" spans="2:15" s="33" customFormat="1" x14ac:dyDescent="0.15">
      <c r="B80" s="35" t="str">
        <f>IF(統計データ入力シート!F82="","",統計データ入力シート!F82)</f>
        <v>函館市</v>
      </c>
      <c r="C80" s="35" t="str">
        <f>統計データ入力シート!G82&amp;統計データ入力シート!H82</f>
        <v>日吉町１丁目</v>
      </c>
      <c r="D80" s="47">
        <f>IF($B80="","",IFERROR(VLOOKUP($B80&amp;$C80,統計データ入力シート!$A$9:$M$285,D$1,FALSE),""))</f>
        <v>2188</v>
      </c>
      <c r="E80" s="47">
        <f>IF($B80="","",IFERROR(VLOOKUP($B80&amp;$C80,統計データ入力シート!$A$9:$M$285,E$1,FALSE),""))</f>
        <v>589</v>
      </c>
      <c r="F80" s="47">
        <f>IF($B80="","",IFERROR(VLOOKUP($B80&amp;$C80,統計データ入力シート!$A$9:$M$285,F$1,FALSE),""))</f>
        <v>312</v>
      </c>
      <c r="G80" s="43">
        <f t="shared" si="4"/>
        <v>0.26919561243144424</v>
      </c>
      <c r="H80" s="43">
        <f t="shared" si="5"/>
        <v>0.14259597806215721</v>
      </c>
      <c r="J80"/>
      <c r="K80" s="40"/>
      <c r="L80" s="40"/>
      <c r="M80" s="40"/>
      <c r="N80" s="40"/>
      <c r="O80" s="40"/>
    </row>
    <row r="81" spans="2:15" s="33" customFormat="1" x14ac:dyDescent="0.15">
      <c r="B81" s="35" t="str">
        <f>IF(統計データ入力シート!F83="","",統計データ入力シート!F83)</f>
        <v>函館市</v>
      </c>
      <c r="C81" s="35" t="str">
        <f>統計データ入力シート!G83&amp;統計データ入力シート!H83</f>
        <v>日吉町２丁目</v>
      </c>
      <c r="D81" s="47">
        <f>IF($B81="","",IFERROR(VLOOKUP($B81&amp;$C81,統計データ入力シート!$A$9:$M$285,D$1,FALSE),""))</f>
        <v>2930</v>
      </c>
      <c r="E81" s="47">
        <f>IF($B81="","",IFERROR(VLOOKUP($B81&amp;$C81,統計データ入力シート!$A$9:$M$285,E$1,FALSE),""))</f>
        <v>920</v>
      </c>
      <c r="F81" s="47">
        <f>IF($B81="","",IFERROR(VLOOKUP($B81&amp;$C81,統計データ入力シート!$A$9:$M$285,F$1,FALSE),""))</f>
        <v>482</v>
      </c>
      <c r="G81" s="43">
        <f t="shared" si="4"/>
        <v>0.31399317406143346</v>
      </c>
      <c r="H81" s="43">
        <f t="shared" si="5"/>
        <v>0.1645051194539249</v>
      </c>
      <c r="J81"/>
      <c r="K81" s="40"/>
      <c r="L81" s="40"/>
      <c r="M81" s="40"/>
      <c r="N81" s="40"/>
      <c r="O81" s="40"/>
    </row>
    <row r="82" spans="2:15" s="33" customFormat="1" x14ac:dyDescent="0.15">
      <c r="B82" s="35" t="str">
        <f>IF(統計データ入力シート!F84="","",統計データ入力シート!F84)</f>
        <v>函館市</v>
      </c>
      <c r="C82" s="35" t="str">
        <f>統計データ入力シート!G84&amp;統計データ入力シート!H84</f>
        <v>日吉町３丁目</v>
      </c>
      <c r="D82" s="47">
        <f>IF($B82="","",IFERROR(VLOOKUP($B82&amp;$C82,統計データ入力シート!$A$9:$M$285,D$1,FALSE),""))</f>
        <v>3095</v>
      </c>
      <c r="E82" s="47">
        <f>IF($B82="","",IFERROR(VLOOKUP($B82&amp;$C82,統計データ入力シート!$A$9:$M$285,E$1,FALSE),""))</f>
        <v>1091</v>
      </c>
      <c r="F82" s="47">
        <f>IF($B82="","",IFERROR(VLOOKUP($B82&amp;$C82,統計データ入力シート!$A$9:$M$285,F$1,FALSE),""))</f>
        <v>558</v>
      </c>
      <c r="G82" s="43">
        <f t="shared" si="4"/>
        <v>0.35250403877221326</v>
      </c>
      <c r="H82" s="43">
        <f t="shared" si="5"/>
        <v>0.18029079159935379</v>
      </c>
      <c r="J82"/>
      <c r="K82" s="40"/>
      <c r="L82" s="40"/>
      <c r="M82" s="40"/>
      <c r="N82" s="40"/>
      <c r="O82" s="40"/>
    </row>
    <row r="83" spans="2:15" s="33" customFormat="1" x14ac:dyDescent="0.15">
      <c r="B83" s="35" t="str">
        <f>IF(統計データ入力シート!F85="","",統計データ入力シート!F85)</f>
        <v>函館市</v>
      </c>
      <c r="C83" s="35" t="str">
        <f>統計データ入力シート!G85&amp;統計データ入力シート!H85</f>
        <v>日吉町４丁目</v>
      </c>
      <c r="D83" s="47">
        <f>IF($B83="","",IFERROR(VLOOKUP($B83&amp;$C83,統計データ入力シート!$A$9:$M$285,D$1,FALSE),""))</f>
        <v>2069</v>
      </c>
      <c r="E83" s="47">
        <f>IF($B83="","",IFERROR(VLOOKUP($B83&amp;$C83,統計データ入力シート!$A$9:$M$285,E$1,FALSE),""))</f>
        <v>726</v>
      </c>
      <c r="F83" s="47">
        <f>IF($B83="","",IFERROR(VLOOKUP($B83&amp;$C83,統計データ入力シート!$A$9:$M$285,F$1,FALSE),""))</f>
        <v>411</v>
      </c>
      <c r="G83" s="43">
        <f t="shared" si="4"/>
        <v>0.35089415176413724</v>
      </c>
      <c r="H83" s="43">
        <f t="shared" si="5"/>
        <v>0.19864668922184631</v>
      </c>
      <c r="J83"/>
      <c r="K83" s="40"/>
      <c r="L83" s="40"/>
      <c r="M83" s="40"/>
      <c r="N83" s="40"/>
      <c r="O83" s="40"/>
    </row>
    <row r="84" spans="2:15" s="33" customFormat="1" x14ac:dyDescent="0.15">
      <c r="B84" s="35" t="str">
        <f>IF(統計データ入力シート!F86="","",統計データ入力シート!F86)</f>
        <v>函館市</v>
      </c>
      <c r="C84" s="35" t="str">
        <f>統計データ入力シート!G86&amp;統計データ入力シート!H86</f>
        <v>上野町</v>
      </c>
      <c r="D84" s="47">
        <f>IF($B84="","",IFERROR(VLOOKUP($B84&amp;$C84,統計データ入力シート!$A$9:$M$285,D$1,FALSE),""))</f>
        <v>2339</v>
      </c>
      <c r="E84" s="47">
        <f>IF($B84="","",IFERROR(VLOOKUP($B84&amp;$C84,統計データ入力シート!$A$9:$M$285,E$1,FALSE),""))</f>
        <v>686</v>
      </c>
      <c r="F84" s="47">
        <f>IF($B84="","",IFERROR(VLOOKUP($B84&amp;$C84,統計データ入力シート!$A$9:$M$285,F$1,FALSE),""))</f>
        <v>297</v>
      </c>
      <c r="G84" s="43">
        <f t="shared" si="4"/>
        <v>0.29328772979905943</v>
      </c>
      <c r="H84" s="43">
        <f t="shared" si="5"/>
        <v>0.12697734074390765</v>
      </c>
      <c r="J84"/>
      <c r="K84" s="40"/>
      <c r="L84" s="40"/>
      <c r="M84" s="40"/>
      <c r="N84" s="40"/>
      <c r="O84" s="40"/>
    </row>
    <row r="85" spans="2:15" s="33" customFormat="1" x14ac:dyDescent="0.15">
      <c r="B85" s="35" t="str">
        <f>IF(統計データ入力シート!F87="","",統計データ入力シート!F87)</f>
        <v>函館市</v>
      </c>
      <c r="C85" s="35" t="str">
        <f>統計データ入力シート!G87&amp;統計データ入力シート!H87</f>
        <v>高丘町</v>
      </c>
      <c r="D85" s="47">
        <f>IF($B85="","",IFERROR(VLOOKUP($B85&amp;$C85,統計データ入力シート!$A$9:$M$285,D$1,FALSE),""))</f>
        <v>2803</v>
      </c>
      <c r="E85" s="47">
        <f>IF($B85="","",IFERROR(VLOOKUP($B85&amp;$C85,統計データ入力シート!$A$9:$M$285,E$1,FALSE),""))</f>
        <v>1170</v>
      </c>
      <c r="F85" s="47">
        <f>IF($B85="","",IFERROR(VLOOKUP($B85&amp;$C85,統計データ入力シート!$A$9:$M$285,F$1,FALSE),""))</f>
        <v>630</v>
      </c>
      <c r="G85" s="43">
        <f t="shared" si="4"/>
        <v>0.41740991794505888</v>
      </c>
      <c r="H85" s="43">
        <f t="shared" si="5"/>
        <v>0.22475918658580094</v>
      </c>
      <c r="J85"/>
      <c r="K85" s="40"/>
      <c r="L85" s="40"/>
      <c r="M85" s="40"/>
      <c r="N85" s="40"/>
      <c r="O85" s="40"/>
    </row>
    <row r="86" spans="2:15" s="33" customFormat="1" x14ac:dyDescent="0.15">
      <c r="B86" s="35" t="str">
        <f>IF(統計データ入力シート!F88="","",統計データ入力シート!F88)</f>
        <v>函館市</v>
      </c>
      <c r="C86" s="35" t="str">
        <f>統計データ入力シート!G88&amp;統計データ入力シート!H88</f>
        <v>滝沢町</v>
      </c>
      <c r="D86" s="47">
        <f>IF($B86="","",IFERROR(VLOOKUP($B86&amp;$C86,統計データ入力シート!$A$9:$M$285,D$1,FALSE),""))</f>
        <v>427</v>
      </c>
      <c r="E86" s="47">
        <f>IF($B86="","",IFERROR(VLOOKUP($B86&amp;$C86,統計データ入力シート!$A$9:$M$285,E$1,FALSE),""))</f>
        <v>209</v>
      </c>
      <c r="F86" s="47">
        <f>IF($B86="","",IFERROR(VLOOKUP($B86&amp;$C86,統計データ入力シート!$A$9:$M$285,F$1,FALSE),""))</f>
        <v>106</v>
      </c>
      <c r="G86" s="43">
        <f t="shared" si="4"/>
        <v>0.48946135831381732</v>
      </c>
      <c r="H86" s="43">
        <f t="shared" si="5"/>
        <v>0.24824355971896955</v>
      </c>
      <c r="J86"/>
      <c r="K86" s="40"/>
      <c r="L86" s="40"/>
      <c r="M86" s="40"/>
      <c r="N86" s="40"/>
      <c r="O86" s="40"/>
    </row>
    <row r="87" spans="2:15" s="33" customFormat="1" x14ac:dyDescent="0.15">
      <c r="B87" s="35" t="str">
        <f>IF(統計データ入力シート!F89="","",統計データ入力シート!F89)</f>
        <v>函館市</v>
      </c>
      <c r="C87" s="35" t="str">
        <f>統計データ入力シート!G89&amp;統計データ入力シート!H89</f>
        <v>見晴町</v>
      </c>
      <c r="D87" s="47">
        <f>IF($B87="","",IFERROR(VLOOKUP($B87&amp;$C87,統計データ入力シート!$A$9:$M$285,D$1,FALSE),""))</f>
        <v>404</v>
      </c>
      <c r="E87" s="47">
        <f>IF($B87="","",IFERROR(VLOOKUP($B87&amp;$C87,統計データ入力シート!$A$9:$M$285,E$1,FALSE),""))</f>
        <v>130</v>
      </c>
      <c r="F87" s="47">
        <f>IF($B87="","",IFERROR(VLOOKUP($B87&amp;$C87,統計データ入力シート!$A$9:$M$285,F$1,FALSE),""))</f>
        <v>48</v>
      </c>
      <c r="G87" s="43">
        <f t="shared" si="4"/>
        <v>0.32178217821782179</v>
      </c>
      <c r="H87" s="43">
        <f t="shared" si="5"/>
        <v>0.11881188118811881</v>
      </c>
      <c r="J87"/>
      <c r="K87" s="40"/>
      <c r="L87" s="40"/>
      <c r="M87" s="40"/>
      <c r="N87" s="40"/>
      <c r="O87" s="40"/>
    </row>
    <row r="88" spans="2:15" s="33" customFormat="1" x14ac:dyDescent="0.15">
      <c r="B88" s="35" t="str">
        <f>IF(統計データ入力シート!F90="","",統計データ入力シート!F90)</f>
        <v>函館市</v>
      </c>
      <c r="C88" s="35" t="str">
        <f>統計データ入力シート!G90&amp;統計データ入力シート!H90</f>
        <v>鈴蘭丘町</v>
      </c>
      <c r="D88" s="47">
        <f>IF($B88="","",IFERROR(VLOOKUP($B88&amp;$C88,統計データ入力シート!$A$9:$M$285,D$1,FALSE),""))</f>
        <v>96</v>
      </c>
      <c r="E88" s="47">
        <f>IF($B88="","",IFERROR(VLOOKUP($B88&amp;$C88,統計データ入力シート!$A$9:$M$285,E$1,FALSE),""))</f>
        <v>9</v>
      </c>
      <c r="F88" s="47">
        <f>IF($B88="","",IFERROR(VLOOKUP($B88&amp;$C88,統計データ入力シート!$A$9:$M$285,F$1,FALSE),""))</f>
        <v>5</v>
      </c>
      <c r="G88" s="43">
        <f t="shared" si="4"/>
        <v>9.375E-2</v>
      </c>
      <c r="H88" s="43">
        <f t="shared" si="5"/>
        <v>5.2083333333333336E-2</v>
      </c>
      <c r="J88"/>
      <c r="K88" s="40"/>
      <c r="L88" s="40"/>
      <c r="M88" s="40"/>
      <c r="N88" s="40"/>
      <c r="O88" s="40"/>
    </row>
    <row r="89" spans="2:15" s="33" customFormat="1" x14ac:dyDescent="0.15">
      <c r="B89" s="35" t="str">
        <f>IF(統計データ入力シート!F91="","",統計データ入力シート!F91)</f>
        <v>函館市</v>
      </c>
      <c r="C89" s="35" t="str">
        <f>統計データ入力シート!G91&amp;統計データ入力シート!H91</f>
        <v>上湯川町</v>
      </c>
      <c r="D89" s="47">
        <f>IF($B89="","",IFERROR(VLOOKUP($B89&amp;$C89,統計データ入力シート!$A$9:$M$285,D$1,FALSE),""))</f>
        <v>3532</v>
      </c>
      <c r="E89" s="47">
        <f>IF($B89="","",IFERROR(VLOOKUP($B89&amp;$C89,統計データ入力シート!$A$9:$M$285,E$1,FALSE),""))</f>
        <v>1428</v>
      </c>
      <c r="F89" s="47">
        <f>IF($B89="","",IFERROR(VLOOKUP($B89&amp;$C89,統計データ入力シート!$A$9:$M$285,F$1,FALSE),""))</f>
        <v>579</v>
      </c>
      <c r="G89" s="43">
        <f t="shared" si="4"/>
        <v>0.40430351075877691</v>
      </c>
      <c r="H89" s="43">
        <f t="shared" si="5"/>
        <v>0.16392978482446205</v>
      </c>
      <c r="J89"/>
      <c r="K89" s="40"/>
      <c r="L89" s="40"/>
      <c r="M89" s="40"/>
      <c r="N89" s="40"/>
      <c r="O89" s="40"/>
    </row>
    <row r="90" spans="2:15" s="33" customFormat="1" x14ac:dyDescent="0.15">
      <c r="B90" s="35" t="str">
        <f>IF(統計データ入力シート!F92="","",統計データ入力シート!F92)</f>
        <v>函館市</v>
      </c>
      <c r="C90" s="35" t="str">
        <f>統計データ入力シート!G92&amp;統計データ入力シート!H92</f>
        <v>銅山町</v>
      </c>
      <c r="D90" s="47">
        <f>IF($B90="","",IFERROR(VLOOKUP($B90&amp;$C90,統計データ入力シート!$A$9:$M$285,D$1,FALSE),""))</f>
        <v>93</v>
      </c>
      <c r="E90" s="47">
        <f>IF($B90="","",IFERROR(VLOOKUP($B90&amp;$C90,統計データ入力シート!$A$9:$M$285,E$1,FALSE),""))</f>
        <v>81</v>
      </c>
      <c r="F90" s="47">
        <f>IF($B90="","",IFERROR(VLOOKUP($B90&amp;$C90,統計データ入力シート!$A$9:$M$285,F$1,FALSE),""))</f>
        <v>76</v>
      </c>
      <c r="G90" s="43">
        <f t="shared" si="4"/>
        <v>0.87096774193548387</v>
      </c>
      <c r="H90" s="43">
        <f t="shared" si="5"/>
        <v>0.81720430107526887</v>
      </c>
      <c r="J90"/>
      <c r="K90" s="40"/>
      <c r="L90" s="40"/>
      <c r="M90" s="40"/>
      <c r="N90" s="40"/>
      <c r="O90" s="40"/>
    </row>
    <row r="91" spans="2:15" s="33" customFormat="1" x14ac:dyDescent="0.15">
      <c r="B91" s="35" t="str">
        <f>IF(統計データ入力シート!F93="","",統計データ入力シート!F93)</f>
        <v>函館市</v>
      </c>
      <c r="C91" s="35" t="str">
        <f>統計データ入力シート!G93&amp;統計データ入力シート!H93</f>
        <v>旭岡町</v>
      </c>
      <c r="D91" s="47">
        <f>IF($B91="","",IFERROR(VLOOKUP($B91&amp;$C91,統計データ入力シート!$A$9:$M$285,D$1,FALSE),""))</f>
        <v>289</v>
      </c>
      <c r="E91" s="47">
        <f>IF($B91="","",IFERROR(VLOOKUP($B91&amp;$C91,統計データ入力シート!$A$9:$M$285,E$1,FALSE),""))</f>
        <v>180</v>
      </c>
      <c r="F91" s="47">
        <f>IF($B91="","",IFERROR(VLOOKUP($B91&amp;$C91,統計データ入力シート!$A$9:$M$285,F$1,FALSE),""))</f>
        <v>148</v>
      </c>
      <c r="G91" s="43">
        <f t="shared" si="4"/>
        <v>0.62283737024221453</v>
      </c>
      <c r="H91" s="43">
        <f t="shared" si="5"/>
        <v>0.51211072664359858</v>
      </c>
      <c r="J91"/>
      <c r="K91" s="40"/>
      <c r="L91" s="40"/>
      <c r="M91" s="40"/>
      <c r="N91" s="40"/>
      <c r="O91" s="40"/>
    </row>
    <row r="92" spans="2:15" s="33" customFormat="1" x14ac:dyDescent="0.15">
      <c r="B92" s="35" t="str">
        <f>IF(統計データ入力シート!F94="","",統計データ入力シート!F94)</f>
        <v>函館市</v>
      </c>
      <c r="C92" s="35" t="str">
        <f>統計データ入力シート!G94&amp;統計データ入力シート!H94</f>
        <v>西旭岡町</v>
      </c>
      <c r="D92" s="47">
        <f>IF($B92="","",IFERROR(VLOOKUP($B92&amp;$C92,統計データ入力シート!$A$9:$M$285,D$1,FALSE),""))</f>
        <v>4389</v>
      </c>
      <c r="E92" s="47">
        <f>IF($B92="","",IFERROR(VLOOKUP($B92&amp;$C92,統計データ入力シート!$A$9:$M$285,E$1,FALSE),""))</f>
        <v>1593</v>
      </c>
      <c r="F92" s="47">
        <f>IF($B92="","",IFERROR(VLOOKUP($B92&amp;$C92,統計データ入力シート!$A$9:$M$285,F$1,FALSE),""))</f>
        <v>678</v>
      </c>
      <c r="G92" s="43">
        <f t="shared" si="4"/>
        <v>0.36295283663704714</v>
      </c>
      <c r="H92" s="43">
        <f t="shared" si="5"/>
        <v>0.15447710184552291</v>
      </c>
      <c r="J92"/>
      <c r="K92" s="40"/>
      <c r="L92" s="40"/>
      <c r="M92" s="40"/>
      <c r="N92" s="40"/>
      <c r="O92" s="40"/>
    </row>
    <row r="93" spans="2:15" s="33" customFormat="1" x14ac:dyDescent="0.15">
      <c r="B93" s="35" t="str">
        <f>IF(統計データ入力シート!F95="","",統計データ入力シート!F95)</f>
        <v>函館市</v>
      </c>
      <c r="C93" s="35" t="str">
        <f>統計データ入力シート!G95&amp;統計データ入力シート!H95</f>
        <v>西旭岡町１丁目</v>
      </c>
      <c r="D93" s="47">
        <f>IF($B93="","",IFERROR(VLOOKUP($B93&amp;$C93,統計データ入力シート!$A$9:$M$285,D$1,FALSE),""))</f>
        <v>1208</v>
      </c>
      <c r="E93" s="47">
        <f>IF($B93="","",IFERROR(VLOOKUP($B93&amp;$C93,統計データ入力シート!$A$9:$M$285,E$1,FALSE),""))</f>
        <v>453</v>
      </c>
      <c r="F93" s="47">
        <f>IF($B93="","",IFERROR(VLOOKUP($B93&amp;$C93,統計データ入力シート!$A$9:$M$285,F$1,FALSE),""))</f>
        <v>181</v>
      </c>
      <c r="G93" s="43">
        <f t="shared" si="4"/>
        <v>0.375</v>
      </c>
      <c r="H93" s="43">
        <f t="shared" si="5"/>
        <v>0.1498344370860927</v>
      </c>
      <c r="J93"/>
      <c r="K93" s="40"/>
      <c r="L93" s="40"/>
      <c r="M93" s="40"/>
      <c r="N93" s="40"/>
      <c r="O93" s="40"/>
    </row>
    <row r="94" spans="2:15" s="33" customFormat="1" x14ac:dyDescent="0.15">
      <c r="B94" s="35" t="str">
        <f>IF(統計データ入力シート!F96="","",統計データ入力シート!F96)</f>
        <v>函館市</v>
      </c>
      <c r="C94" s="35" t="str">
        <f>統計データ入力シート!G96&amp;統計データ入力シート!H96</f>
        <v>西旭岡町２丁目</v>
      </c>
      <c r="D94" s="47">
        <f>IF($B94="","",IFERROR(VLOOKUP($B94&amp;$C94,統計データ入力シート!$A$9:$M$285,D$1,FALSE),""))</f>
        <v>1835</v>
      </c>
      <c r="E94" s="47">
        <f>IF($B94="","",IFERROR(VLOOKUP($B94&amp;$C94,統計データ入力シート!$A$9:$M$285,E$1,FALSE),""))</f>
        <v>734</v>
      </c>
      <c r="F94" s="47">
        <f>IF($B94="","",IFERROR(VLOOKUP($B94&amp;$C94,統計データ入力シート!$A$9:$M$285,F$1,FALSE),""))</f>
        <v>273</v>
      </c>
      <c r="G94" s="43">
        <f t="shared" si="4"/>
        <v>0.4</v>
      </c>
      <c r="H94" s="43">
        <f t="shared" si="5"/>
        <v>0.14877384196185287</v>
      </c>
      <c r="J94"/>
      <c r="K94" s="40"/>
      <c r="L94" s="40"/>
      <c r="M94" s="40"/>
      <c r="N94" s="40"/>
      <c r="O94" s="40"/>
    </row>
    <row r="95" spans="2:15" s="33" customFormat="1" x14ac:dyDescent="0.15">
      <c r="B95" s="35" t="str">
        <f>IF(統計データ入力シート!F97="","",統計データ入力シート!F97)</f>
        <v>函館市</v>
      </c>
      <c r="C95" s="35" t="str">
        <f>統計データ入力シート!G97&amp;統計データ入力シート!H97</f>
        <v>西旭岡町３丁目</v>
      </c>
      <c r="D95" s="47">
        <f>IF($B95="","",IFERROR(VLOOKUP($B95&amp;$C95,統計データ入力シート!$A$9:$M$285,D$1,FALSE),""))</f>
        <v>1346</v>
      </c>
      <c r="E95" s="47">
        <f>IF($B95="","",IFERROR(VLOOKUP($B95&amp;$C95,統計データ入力シート!$A$9:$M$285,E$1,FALSE),""))</f>
        <v>406</v>
      </c>
      <c r="F95" s="47">
        <f>IF($B95="","",IFERROR(VLOOKUP($B95&amp;$C95,統計データ入力シート!$A$9:$M$285,F$1,FALSE),""))</f>
        <v>224</v>
      </c>
      <c r="G95" s="43">
        <f t="shared" si="4"/>
        <v>0.30163447251114411</v>
      </c>
      <c r="H95" s="43">
        <f t="shared" si="5"/>
        <v>0.16641901931649331</v>
      </c>
      <c r="J95"/>
      <c r="K95" s="40"/>
      <c r="L95" s="40"/>
      <c r="M95" s="40"/>
      <c r="N95" s="40"/>
      <c r="O95" s="40"/>
    </row>
    <row r="96" spans="2:15" s="33" customFormat="1" x14ac:dyDescent="0.15">
      <c r="B96" s="35" t="str">
        <f>IF(統計データ入力シート!F98="","",統計データ入力シート!F98)</f>
        <v>函館市</v>
      </c>
      <c r="C96" s="35" t="str">
        <f>統計データ入力シート!G98&amp;統計データ入力シート!H98</f>
        <v>鱒川町</v>
      </c>
      <c r="D96" s="47">
        <f>IF($B96="","",IFERROR(VLOOKUP($B96&amp;$C96,統計データ入力シート!$A$9:$M$285,D$1,FALSE),""))</f>
        <v>62</v>
      </c>
      <c r="E96" s="47">
        <f>IF($B96="","",IFERROR(VLOOKUP($B96&amp;$C96,統計データ入力シート!$A$9:$M$285,E$1,FALSE),""))</f>
        <v>30</v>
      </c>
      <c r="F96" s="47">
        <f>IF($B96="","",IFERROR(VLOOKUP($B96&amp;$C96,統計データ入力シート!$A$9:$M$285,F$1,FALSE),""))</f>
        <v>14</v>
      </c>
      <c r="G96" s="43">
        <f t="shared" si="4"/>
        <v>0.4838709677419355</v>
      </c>
      <c r="H96" s="43">
        <f t="shared" si="5"/>
        <v>0.22580645161290322</v>
      </c>
      <c r="J96"/>
      <c r="K96" s="40"/>
      <c r="L96" s="40"/>
      <c r="M96" s="40"/>
      <c r="N96" s="40"/>
      <c r="O96" s="40"/>
    </row>
    <row r="97" spans="2:15" s="33" customFormat="1" x14ac:dyDescent="0.15">
      <c r="B97" s="35" t="str">
        <f>IF(統計データ入力シート!F99="","",統計データ入力シート!F99)</f>
        <v>函館市</v>
      </c>
      <c r="C97" s="35" t="str">
        <f>統計データ入力シート!G99&amp;統計データ入力シート!H99</f>
        <v>寅沢町</v>
      </c>
      <c r="D97" s="47" t="str">
        <f>IF($B97="","",IFERROR(VLOOKUP($B97&amp;$C97,統計データ入力シート!$A$9:$M$285,D$1,FALSE),""))</f>
        <v>-</v>
      </c>
      <c r="E97" s="47" t="str">
        <f>IF($B97="","",IFERROR(VLOOKUP($B97&amp;$C97,統計データ入力シート!$A$9:$M$285,E$1,FALSE),""))</f>
        <v>-</v>
      </c>
      <c r="F97" s="47" t="str">
        <f>IF($B97="","",IFERROR(VLOOKUP($B97&amp;$C97,統計データ入力シート!$A$9:$M$285,F$1,FALSE),""))</f>
        <v>-</v>
      </c>
      <c r="G97" s="43" t="str">
        <f t="shared" si="4"/>
        <v>-</v>
      </c>
      <c r="H97" s="43" t="str">
        <f t="shared" si="5"/>
        <v>-</v>
      </c>
      <c r="J97"/>
      <c r="K97" s="40"/>
      <c r="L97" s="40"/>
      <c r="M97" s="40"/>
      <c r="N97" s="40"/>
      <c r="O97" s="40"/>
    </row>
    <row r="98" spans="2:15" s="33" customFormat="1" x14ac:dyDescent="0.15">
      <c r="B98" s="35" t="str">
        <f>IF(統計データ入力シート!F100="","",統計データ入力シート!F100)</f>
        <v>函館市</v>
      </c>
      <c r="C98" s="35" t="str">
        <f>統計データ入力シート!G100&amp;統計データ入力シート!H100</f>
        <v>三森町</v>
      </c>
      <c r="D98" s="47" t="str">
        <f>IF($B98="","",IFERROR(VLOOKUP($B98&amp;$C98,統計データ入力シート!$A$9:$M$285,D$1,FALSE),""))</f>
        <v>-</v>
      </c>
      <c r="E98" s="47" t="str">
        <f>IF($B98="","",IFERROR(VLOOKUP($B98&amp;$C98,統計データ入力シート!$A$9:$M$285,E$1,FALSE),""))</f>
        <v>-</v>
      </c>
      <c r="F98" s="47" t="str">
        <f>IF($B98="","",IFERROR(VLOOKUP($B98&amp;$C98,統計データ入力シート!$A$9:$M$285,F$1,FALSE),""))</f>
        <v>-</v>
      </c>
      <c r="G98" s="43" t="str">
        <f t="shared" si="4"/>
        <v>-</v>
      </c>
      <c r="H98" s="43" t="str">
        <f t="shared" si="5"/>
        <v>-</v>
      </c>
      <c r="J98"/>
      <c r="K98" s="40"/>
      <c r="L98" s="40"/>
      <c r="M98" s="40"/>
      <c r="N98" s="40"/>
      <c r="O98" s="40"/>
    </row>
    <row r="99" spans="2:15" s="33" customFormat="1" x14ac:dyDescent="0.15">
      <c r="B99" s="35" t="str">
        <f>IF(統計データ入力シート!F101="","",統計データ入力シート!F101)</f>
        <v>函館市</v>
      </c>
      <c r="C99" s="35" t="str">
        <f>統計データ入力シート!G101&amp;統計データ入力シート!H101</f>
        <v>紅葉山町</v>
      </c>
      <c r="D99" s="47" t="str">
        <f>IF($B99="","",IFERROR(VLOOKUP($B99&amp;$C99,統計データ入力シート!$A$9:$M$285,D$1,FALSE),""))</f>
        <v>X</v>
      </c>
      <c r="E99" s="47" t="str">
        <f>IF($B99="","",IFERROR(VLOOKUP($B99&amp;$C99,統計データ入力シート!$A$9:$M$285,E$1,FALSE),""))</f>
        <v>X</v>
      </c>
      <c r="F99" s="47" t="str">
        <f>IF($B99="","",IFERROR(VLOOKUP($B99&amp;$C99,統計データ入力シート!$A$9:$M$285,F$1,FALSE),""))</f>
        <v>X</v>
      </c>
      <c r="G99" s="43" t="str">
        <f t="shared" si="4"/>
        <v>-</v>
      </c>
      <c r="H99" s="43" t="str">
        <f t="shared" si="5"/>
        <v>-</v>
      </c>
      <c r="J99"/>
      <c r="K99" s="40"/>
      <c r="L99" s="40"/>
      <c r="M99" s="40"/>
      <c r="N99" s="40"/>
      <c r="O99" s="40"/>
    </row>
    <row r="100" spans="2:15" s="33" customFormat="1" x14ac:dyDescent="0.15">
      <c r="B100" s="35" t="str">
        <f>IF(統計データ入力シート!F102="","",統計データ入力シート!F102)</f>
        <v>函館市</v>
      </c>
      <c r="C100" s="35" t="str">
        <f>統計データ入力シート!G102&amp;統計データ入力シート!H102</f>
        <v>庵原町</v>
      </c>
      <c r="D100" s="47">
        <f>IF($B100="","",IFERROR(VLOOKUP($B100&amp;$C100,統計データ入力シート!$A$9:$M$285,D$1,FALSE),""))</f>
        <v>144</v>
      </c>
      <c r="E100" s="47">
        <f>IF($B100="","",IFERROR(VLOOKUP($B100&amp;$C100,統計データ入力シート!$A$9:$M$285,E$1,FALSE),""))</f>
        <v>64</v>
      </c>
      <c r="F100" s="47">
        <f>IF($B100="","",IFERROR(VLOOKUP($B100&amp;$C100,統計データ入力シート!$A$9:$M$285,F$1,FALSE),""))</f>
        <v>34</v>
      </c>
      <c r="G100" s="43">
        <f t="shared" si="4"/>
        <v>0.44444444444444442</v>
      </c>
      <c r="H100" s="43">
        <f t="shared" si="5"/>
        <v>0.2361111111111111</v>
      </c>
      <c r="J100"/>
      <c r="K100" s="40"/>
      <c r="L100" s="40"/>
      <c r="M100" s="40"/>
      <c r="N100" s="40"/>
      <c r="O100" s="40"/>
    </row>
    <row r="101" spans="2:15" s="33" customFormat="1" x14ac:dyDescent="0.15">
      <c r="B101" s="35" t="str">
        <f>IF(統計データ入力シート!F103="","",統計データ入力シート!F103)</f>
        <v>函館市</v>
      </c>
      <c r="C101" s="35" t="str">
        <f>統計データ入力シート!G103&amp;統計データ入力シート!H103</f>
        <v>亀尾町</v>
      </c>
      <c r="D101" s="47">
        <f>IF($B101="","",IFERROR(VLOOKUP($B101&amp;$C101,統計データ入力シート!$A$9:$M$285,D$1,FALSE),""))</f>
        <v>105</v>
      </c>
      <c r="E101" s="47">
        <f>IF($B101="","",IFERROR(VLOOKUP($B101&amp;$C101,統計データ入力シート!$A$9:$M$285,E$1,FALSE),""))</f>
        <v>47</v>
      </c>
      <c r="F101" s="47">
        <f>IF($B101="","",IFERROR(VLOOKUP($B101&amp;$C101,統計データ入力シート!$A$9:$M$285,F$1,FALSE),""))</f>
        <v>21</v>
      </c>
      <c r="G101" s="43">
        <f t="shared" si="4"/>
        <v>0.44761904761904764</v>
      </c>
      <c r="H101" s="43">
        <f t="shared" si="5"/>
        <v>0.2</v>
      </c>
      <c r="J101"/>
      <c r="K101" s="40"/>
      <c r="L101" s="40"/>
      <c r="M101" s="40"/>
      <c r="N101" s="40"/>
      <c r="O101" s="40"/>
    </row>
    <row r="102" spans="2:15" s="33" customFormat="1" x14ac:dyDescent="0.15">
      <c r="B102" s="35" t="str">
        <f>IF(統計データ入力シート!F104="","",統計データ入力シート!F104)</f>
        <v>函館市</v>
      </c>
      <c r="C102" s="35" t="str">
        <f>統計データ入力シート!G104&amp;統計データ入力シート!H104</f>
        <v>米原町</v>
      </c>
      <c r="D102" s="47">
        <f>IF($B102="","",IFERROR(VLOOKUP($B102&amp;$C102,統計データ入力シート!$A$9:$M$285,D$1,FALSE),""))</f>
        <v>134</v>
      </c>
      <c r="E102" s="47">
        <f>IF($B102="","",IFERROR(VLOOKUP($B102&amp;$C102,統計データ入力シート!$A$9:$M$285,E$1,FALSE),""))</f>
        <v>50</v>
      </c>
      <c r="F102" s="47">
        <f>IF($B102="","",IFERROR(VLOOKUP($B102&amp;$C102,統計データ入力シート!$A$9:$M$285,F$1,FALSE),""))</f>
        <v>21</v>
      </c>
      <c r="G102" s="43">
        <f t="shared" si="4"/>
        <v>0.37313432835820898</v>
      </c>
      <c r="H102" s="43">
        <f t="shared" si="5"/>
        <v>0.15671641791044777</v>
      </c>
      <c r="J102"/>
      <c r="K102" s="40"/>
      <c r="L102" s="40"/>
      <c r="M102" s="40"/>
      <c r="N102" s="40"/>
      <c r="O102" s="40"/>
    </row>
    <row r="103" spans="2:15" s="33" customFormat="1" x14ac:dyDescent="0.15">
      <c r="B103" s="35" t="str">
        <f>IF(統計データ入力シート!F105="","",統計データ入力シート!F105)</f>
        <v>函館市</v>
      </c>
      <c r="C103" s="35" t="str">
        <f>統計データ入力シート!G105&amp;統計データ入力シート!H105</f>
        <v>東畑町</v>
      </c>
      <c r="D103" s="47">
        <f>IF($B103="","",IFERROR(VLOOKUP($B103&amp;$C103,統計データ入力シート!$A$9:$M$285,D$1,FALSE),""))</f>
        <v>72</v>
      </c>
      <c r="E103" s="47">
        <f>IF($B103="","",IFERROR(VLOOKUP($B103&amp;$C103,統計データ入力シート!$A$9:$M$285,E$1,FALSE),""))</f>
        <v>36</v>
      </c>
      <c r="F103" s="47">
        <f>IF($B103="","",IFERROR(VLOOKUP($B103&amp;$C103,統計データ入力シート!$A$9:$M$285,F$1,FALSE),""))</f>
        <v>19</v>
      </c>
      <c r="G103" s="43">
        <f t="shared" si="4"/>
        <v>0.5</v>
      </c>
      <c r="H103" s="43">
        <f t="shared" si="5"/>
        <v>0.2638888888888889</v>
      </c>
      <c r="J103"/>
      <c r="K103" s="40"/>
      <c r="L103" s="40"/>
      <c r="M103" s="40"/>
      <c r="N103" s="40"/>
      <c r="O103" s="40"/>
    </row>
    <row r="104" spans="2:15" s="33" customFormat="1" x14ac:dyDescent="0.15">
      <c r="B104" s="35" t="str">
        <f>IF(統計データ入力シート!F106="","",統計データ入力シート!F106)</f>
        <v>函館市</v>
      </c>
      <c r="C104" s="35" t="str">
        <f>統計データ入力シート!G106&amp;統計データ入力シート!H106</f>
        <v>鉄山町</v>
      </c>
      <c r="D104" s="47">
        <f>IF($B104="","",IFERROR(VLOOKUP($B104&amp;$C104,統計データ入力シート!$A$9:$M$285,D$1,FALSE),""))</f>
        <v>26</v>
      </c>
      <c r="E104" s="47">
        <f>IF($B104="","",IFERROR(VLOOKUP($B104&amp;$C104,統計データ入力シート!$A$9:$M$285,E$1,FALSE),""))</f>
        <v>11</v>
      </c>
      <c r="F104" s="47">
        <f>IF($B104="","",IFERROR(VLOOKUP($B104&amp;$C104,統計データ入力シート!$A$9:$M$285,F$1,FALSE),""))</f>
        <v>6</v>
      </c>
      <c r="G104" s="43">
        <f t="shared" si="4"/>
        <v>0.42307692307692307</v>
      </c>
      <c r="H104" s="43">
        <f t="shared" si="5"/>
        <v>0.23076923076923078</v>
      </c>
      <c r="J104"/>
      <c r="K104" s="40"/>
      <c r="L104" s="40"/>
      <c r="M104" s="40"/>
      <c r="N104" s="40"/>
      <c r="O104" s="40"/>
    </row>
    <row r="105" spans="2:15" s="33" customFormat="1" x14ac:dyDescent="0.15">
      <c r="B105" s="35" t="str">
        <f>IF(統計データ入力シート!F107="","",統計データ入力シート!F107)</f>
        <v>函館市</v>
      </c>
      <c r="C105" s="35" t="str">
        <f>統計データ入力シート!G107&amp;統計データ入力シート!H107</f>
        <v>蛾眉野町</v>
      </c>
      <c r="D105" s="47">
        <f>IF($B105="","",IFERROR(VLOOKUP($B105&amp;$C105,統計データ入力シート!$A$9:$M$285,D$1,FALSE),""))</f>
        <v>48</v>
      </c>
      <c r="E105" s="47">
        <f>IF($B105="","",IFERROR(VLOOKUP($B105&amp;$C105,統計データ入力シート!$A$9:$M$285,E$1,FALSE),""))</f>
        <v>34</v>
      </c>
      <c r="F105" s="47">
        <f>IF($B105="","",IFERROR(VLOOKUP($B105&amp;$C105,統計データ入力シート!$A$9:$M$285,F$1,FALSE),""))</f>
        <v>19</v>
      </c>
      <c r="G105" s="43">
        <f t="shared" si="4"/>
        <v>0.70833333333333337</v>
      </c>
      <c r="H105" s="43">
        <f t="shared" si="5"/>
        <v>0.39583333333333331</v>
      </c>
      <c r="J105"/>
      <c r="K105" s="40"/>
      <c r="L105" s="40"/>
      <c r="M105" s="40"/>
      <c r="N105" s="40"/>
      <c r="O105" s="40"/>
    </row>
    <row r="106" spans="2:15" s="33" customFormat="1" x14ac:dyDescent="0.15">
      <c r="B106" s="35" t="str">
        <f>IF(統計データ入力シート!F108="","",統計データ入力シート!F108)</f>
        <v>函館市</v>
      </c>
      <c r="C106" s="35" t="str">
        <f>統計データ入力シート!G108&amp;統計データ入力シート!H108</f>
        <v>根崎町</v>
      </c>
      <c r="D106" s="47">
        <f>IF($B106="","",IFERROR(VLOOKUP($B106&amp;$C106,統計データ入力シート!$A$9:$M$285,D$1,FALSE),""))</f>
        <v>560</v>
      </c>
      <c r="E106" s="47">
        <f>IF($B106="","",IFERROR(VLOOKUP($B106&amp;$C106,統計データ入力シート!$A$9:$M$285,E$1,FALSE),""))</f>
        <v>232</v>
      </c>
      <c r="F106" s="47">
        <f>IF($B106="","",IFERROR(VLOOKUP($B106&amp;$C106,統計データ入力シート!$A$9:$M$285,F$1,FALSE),""))</f>
        <v>129</v>
      </c>
      <c r="G106" s="43">
        <f t="shared" si="4"/>
        <v>0.41428571428571431</v>
      </c>
      <c r="H106" s="43">
        <f t="shared" si="5"/>
        <v>0.23035714285714284</v>
      </c>
      <c r="J106"/>
      <c r="K106" s="40"/>
      <c r="L106" s="40"/>
      <c r="M106" s="40"/>
      <c r="N106" s="40"/>
      <c r="O106" s="40"/>
    </row>
    <row r="107" spans="2:15" s="33" customFormat="1" x14ac:dyDescent="0.15">
      <c r="B107" s="35" t="str">
        <f>IF(統計データ入力シート!F109="","",統計データ入力シート!F109)</f>
        <v>函館市</v>
      </c>
      <c r="C107" s="35" t="str">
        <f>統計データ入力シート!G109&amp;統計データ入力シート!H109</f>
        <v>高松町</v>
      </c>
      <c r="D107" s="47">
        <f>IF($B107="","",IFERROR(VLOOKUP($B107&amp;$C107,統計データ入力シート!$A$9:$M$285,D$1,FALSE),""))</f>
        <v>2076</v>
      </c>
      <c r="E107" s="47">
        <f>IF($B107="","",IFERROR(VLOOKUP($B107&amp;$C107,統計データ入力シート!$A$9:$M$285,E$1,FALSE),""))</f>
        <v>615</v>
      </c>
      <c r="F107" s="47">
        <f>IF($B107="","",IFERROR(VLOOKUP($B107&amp;$C107,統計データ入力シート!$A$9:$M$285,F$1,FALSE),""))</f>
        <v>260</v>
      </c>
      <c r="G107" s="43">
        <f t="shared" si="4"/>
        <v>0.29624277456647397</v>
      </c>
      <c r="H107" s="43">
        <f t="shared" si="5"/>
        <v>0.12524084778420039</v>
      </c>
      <c r="J107"/>
      <c r="K107" s="40"/>
      <c r="L107" s="40"/>
      <c r="M107" s="40"/>
      <c r="N107" s="40"/>
      <c r="O107" s="40"/>
    </row>
    <row r="108" spans="2:15" s="33" customFormat="1" x14ac:dyDescent="0.15">
      <c r="B108" s="35" t="str">
        <f>IF(統計データ入力シート!F110="","",統計データ入力シート!F110)</f>
        <v>函館市</v>
      </c>
      <c r="C108" s="35" t="str">
        <f>統計データ入力シート!G110&amp;統計データ入力シート!H110</f>
        <v>志海苔町</v>
      </c>
      <c r="D108" s="47">
        <f>IF($B108="","",IFERROR(VLOOKUP($B108&amp;$C108,統計データ入力シート!$A$9:$M$285,D$1,FALSE),""))</f>
        <v>380</v>
      </c>
      <c r="E108" s="47">
        <f>IF($B108="","",IFERROR(VLOOKUP($B108&amp;$C108,統計データ入力シート!$A$9:$M$285,E$1,FALSE),""))</f>
        <v>167</v>
      </c>
      <c r="F108" s="47">
        <f>IF($B108="","",IFERROR(VLOOKUP($B108&amp;$C108,統計データ入力シート!$A$9:$M$285,F$1,FALSE),""))</f>
        <v>83</v>
      </c>
      <c r="G108" s="43">
        <f t="shared" si="4"/>
        <v>0.43947368421052629</v>
      </c>
      <c r="H108" s="43">
        <f t="shared" si="5"/>
        <v>0.21842105263157896</v>
      </c>
      <c r="J108"/>
      <c r="K108" s="40"/>
      <c r="L108" s="40"/>
      <c r="M108" s="40"/>
      <c r="N108" s="40"/>
      <c r="O108" s="40"/>
    </row>
    <row r="109" spans="2:15" s="33" customFormat="1" x14ac:dyDescent="0.15">
      <c r="B109" s="35" t="str">
        <f>IF(統計データ入力シート!F111="","",統計データ入力シート!F111)</f>
        <v>函館市</v>
      </c>
      <c r="C109" s="35" t="str">
        <f>統計データ入力シート!G111&amp;統計データ入力シート!H111</f>
        <v>瀬戸川町</v>
      </c>
      <c r="D109" s="47">
        <f>IF($B109="","",IFERROR(VLOOKUP($B109&amp;$C109,統計データ入力シート!$A$9:$M$285,D$1,FALSE),""))</f>
        <v>188</v>
      </c>
      <c r="E109" s="47">
        <f>IF($B109="","",IFERROR(VLOOKUP($B109&amp;$C109,統計データ入力シート!$A$9:$M$285,E$1,FALSE),""))</f>
        <v>80</v>
      </c>
      <c r="F109" s="47">
        <f>IF($B109="","",IFERROR(VLOOKUP($B109&amp;$C109,統計データ入力シート!$A$9:$M$285,F$1,FALSE),""))</f>
        <v>26</v>
      </c>
      <c r="G109" s="43">
        <f t="shared" si="4"/>
        <v>0.42553191489361702</v>
      </c>
      <c r="H109" s="43">
        <f t="shared" si="5"/>
        <v>0.13829787234042554</v>
      </c>
      <c r="J109"/>
      <c r="K109" s="40"/>
      <c r="L109" s="40"/>
      <c r="M109" s="40"/>
      <c r="N109" s="40"/>
      <c r="O109" s="40"/>
    </row>
    <row r="110" spans="2:15" s="33" customFormat="1" x14ac:dyDescent="0.15">
      <c r="B110" s="35" t="str">
        <f>IF(統計データ入力シート!F112="","",統計データ入力シート!F112)</f>
        <v>函館市</v>
      </c>
      <c r="C110" s="35" t="str">
        <f>統計データ入力シート!G112&amp;統計データ入力シート!H112</f>
        <v>赤坂町</v>
      </c>
      <c r="D110" s="47">
        <f>IF($B110="","",IFERROR(VLOOKUP($B110&amp;$C110,統計データ入力シート!$A$9:$M$285,D$1,FALSE),""))</f>
        <v>132</v>
      </c>
      <c r="E110" s="47">
        <f>IF($B110="","",IFERROR(VLOOKUP($B110&amp;$C110,統計データ入力シート!$A$9:$M$285,E$1,FALSE),""))</f>
        <v>27</v>
      </c>
      <c r="F110" s="47">
        <f>IF($B110="","",IFERROR(VLOOKUP($B110&amp;$C110,統計データ入力シート!$A$9:$M$285,F$1,FALSE),""))</f>
        <v>13</v>
      </c>
      <c r="G110" s="43">
        <f t="shared" si="4"/>
        <v>0.20454545454545456</v>
      </c>
      <c r="H110" s="43">
        <f t="shared" si="5"/>
        <v>9.8484848484848481E-2</v>
      </c>
      <c r="J110"/>
      <c r="K110" s="40"/>
      <c r="L110" s="40"/>
      <c r="M110" s="40"/>
      <c r="N110" s="40"/>
      <c r="O110" s="40"/>
    </row>
    <row r="111" spans="2:15" s="33" customFormat="1" x14ac:dyDescent="0.15">
      <c r="B111" s="35" t="str">
        <f>IF(統計データ入力シート!F113="","",統計データ入力シート!F113)</f>
        <v>函館市</v>
      </c>
      <c r="C111" s="35" t="str">
        <f>統計データ入力シート!G113&amp;統計データ入力シート!H113</f>
        <v>銭亀町</v>
      </c>
      <c r="D111" s="47">
        <f>IF($B111="","",IFERROR(VLOOKUP($B111&amp;$C111,統計データ入力シート!$A$9:$M$285,D$1,FALSE),""))</f>
        <v>1486</v>
      </c>
      <c r="E111" s="47">
        <f>IF($B111="","",IFERROR(VLOOKUP($B111&amp;$C111,統計データ入力シート!$A$9:$M$285,E$1,FALSE),""))</f>
        <v>460</v>
      </c>
      <c r="F111" s="47">
        <f>IF($B111="","",IFERROR(VLOOKUP($B111&amp;$C111,統計データ入力シート!$A$9:$M$285,F$1,FALSE),""))</f>
        <v>181</v>
      </c>
      <c r="G111" s="43">
        <f t="shared" si="4"/>
        <v>0.30955585464333785</v>
      </c>
      <c r="H111" s="43">
        <f t="shared" si="5"/>
        <v>0.12180349932705249</v>
      </c>
      <c r="J111"/>
      <c r="K111" s="40"/>
      <c r="L111" s="40"/>
      <c r="M111" s="40"/>
      <c r="N111" s="40"/>
      <c r="O111" s="40"/>
    </row>
    <row r="112" spans="2:15" s="33" customFormat="1" x14ac:dyDescent="0.15">
      <c r="B112" s="35" t="str">
        <f>IF(統計データ入力シート!F114="","",統計データ入力シート!F114)</f>
        <v>函館市</v>
      </c>
      <c r="C112" s="35" t="str">
        <f>統計データ入力シート!G114&amp;統計データ入力シート!H114</f>
        <v>中野町</v>
      </c>
      <c r="D112" s="47">
        <f>IF($B112="","",IFERROR(VLOOKUP($B112&amp;$C112,統計データ入力シート!$A$9:$M$285,D$1,FALSE),""))</f>
        <v>123</v>
      </c>
      <c r="E112" s="47">
        <f>IF($B112="","",IFERROR(VLOOKUP($B112&amp;$C112,統計データ入力シート!$A$9:$M$285,E$1,FALSE),""))</f>
        <v>113</v>
      </c>
      <c r="F112" s="47">
        <f>IF($B112="","",IFERROR(VLOOKUP($B112&amp;$C112,統計データ入力シート!$A$9:$M$285,F$1,FALSE),""))</f>
        <v>92</v>
      </c>
      <c r="G112" s="43">
        <f t="shared" si="4"/>
        <v>0.91869918699186992</v>
      </c>
      <c r="H112" s="43">
        <f t="shared" si="5"/>
        <v>0.74796747967479671</v>
      </c>
      <c r="J112"/>
      <c r="K112" s="40"/>
      <c r="L112" s="40"/>
      <c r="M112" s="40"/>
      <c r="N112" s="40"/>
      <c r="O112" s="40"/>
    </row>
    <row r="113" spans="2:15" s="33" customFormat="1" x14ac:dyDescent="0.15">
      <c r="B113" s="35" t="str">
        <f>IF(統計データ入力シート!F115="","",統計データ入力シート!F115)</f>
        <v>函館市</v>
      </c>
      <c r="C113" s="35" t="str">
        <f>統計データ入力シート!G115&amp;統計データ入力シート!H115</f>
        <v>新湊町</v>
      </c>
      <c r="D113" s="47">
        <f>IF($B113="","",IFERROR(VLOOKUP($B113&amp;$C113,統計データ入力シート!$A$9:$M$285,D$1,FALSE),""))</f>
        <v>454</v>
      </c>
      <c r="E113" s="47">
        <f>IF($B113="","",IFERROR(VLOOKUP($B113&amp;$C113,統計データ入力シート!$A$9:$M$285,E$1,FALSE),""))</f>
        <v>199</v>
      </c>
      <c r="F113" s="47">
        <f>IF($B113="","",IFERROR(VLOOKUP($B113&amp;$C113,統計データ入力シート!$A$9:$M$285,F$1,FALSE),""))</f>
        <v>86</v>
      </c>
      <c r="G113" s="43">
        <f t="shared" si="4"/>
        <v>0.43832599118942733</v>
      </c>
      <c r="H113" s="43">
        <f t="shared" si="5"/>
        <v>0.1894273127753304</v>
      </c>
      <c r="J113"/>
      <c r="K113" s="40"/>
      <c r="L113" s="40"/>
      <c r="M113" s="40"/>
      <c r="N113" s="40"/>
      <c r="O113" s="40"/>
    </row>
    <row r="114" spans="2:15" s="33" customFormat="1" x14ac:dyDescent="0.15">
      <c r="B114" s="35" t="str">
        <f>IF(統計データ入力シート!F116="","",統計データ入力シート!F116)</f>
        <v>函館市</v>
      </c>
      <c r="C114" s="35" t="str">
        <f>統計データ入力シート!G116&amp;統計データ入力シート!H116</f>
        <v>石倉町</v>
      </c>
      <c r="D114" s="47">
        <f>IF($B114="","",IFERROR(VLOOKUP($B114&amp;$C114,統計データ入力シート!$A$9:$M$285,D$1,FALSE),""))</f>
        <v>27</v>
      </c>
      <c r="E114" s="47">
        <f>IF($B114="","",IFERROR(VLOOKUP($B114&amp;$C114,統計データ入力シート!$A$9:$M$285,E$1,FALSE),""))</f>
        <v>11</v>
      </c>
      <c r="F114" s="47">
        <f>IF($B114="","",IFERROR(VLOOKUP($B114&amp;$C114,統計データ入力シート!$A$9:$M$285,F$1,FALSE),""))</f>
        <v>5</v>
      </c>
      <c r="G114" s="43">
        <f t="shared" si="4"/>
        <v>0.40740740740740738</v>
      </c>
      <c r="H114" s="43">
        <f t="shared" si="5"/>
        <v>0.18518518518518517</v>
      </c>
      <c r="J114"/>
      <c r="K114" s="40"/>
      <c r="L114" s="40"/>
      <c r="M114" s="40"/>
      <c r="N114" s="40"/>
      <c r="O114" s="40"/>
    </row>
    <row r="115" spans="2:15" s="33" customFormat="1" x14ac:dyDescent="0.15">
      <c r="B115" s="35" t="str">
        <f>IF(統計データ入力シート!F117="","",統計データ入力シート!F117)</f>
        <v>函館市</v>
      </c>
      <c r="C115" s="35" t="str">
        <f>統計データ入力シート!G117&amp;統計データ入力シート!H117</f>
        <v>古川町</v>
      </c>
      <c r="D115" s="47">
        <f>IF($B115="","",IFERROR(VLOOKUP($B115&amp;$C115,統計データ入力シート!$A$9:$M$285,D$1,FALSE),""))</f>
        <v>609</v>
      </c>
      <c r="E115" s="47">
        <f>IF($B115="","",IFERROR(VLOOKUP($B115&amp;$C115,統計データ入力シート!$A$9:$M$285,E$1,FALSE),""))</f>
        <v>262</v>
      </c>
      <c r="F115" s="47">
        <f>IF($B115="","",IFERROR(VLOOKUP($B115&amp;$C115,統計データ入力シート!$A$9:$M$285,F$1,FALSE),""))</f>
        <v>120</v>
      </c>
      <c r="G115" s="43">
        <f t="shared" si="4"/>
        <v>0.43021346469622329</v>
      </c>
      <c r="H115" s="43">
        <f t="shared" si="5"/>
        <v>0.19704433497536947</v>
      </c>
      <c r="J115"/>
      <c r="K115" s="40"/>
      <c r="L115" s="40"/>
      <c r="M115" s="40"/>
      <c r="N115" s="40"/>
      <c r="O115" s="40"/>
    </row>
    <row r="116" spans="2:15" s="33" customFormat="1" x14ac:dyDescent="0.15">
      <c r="B116" s="35" t="str">
        <f>IF(統計データ入力シート!F118="","",統計データ入力シート!F118)</f>
        <v>函館市</v>
      </c>
      <c r="C116" s="35" t="str">
        <f>統計データ入力シート!G118&amp;統計データ入力シート!H118</f>
        <v>豊原町</v>
      </c>
      <c r="D116" s="47">
        <f>IF($B116="","",IFERROR(VLOOKUP($B116&amp;$C116,統計データ入力シート!$A$9:$M$285,D$1,FALSE),""))</f>
        <v>82</v>
      </c>
      <c r="E116" s="47">
        <f>IF($B116="","",IFERROR(VLOOKUP($B116&amp;$C116,統計データ入力シート!$A$9:$M$285,E$1,FALSE),""))</f>
        <v>32</v>
      </c>
      <c r="F116" s="47">
        <f>IF($B116="","",IFERROR(VLOOKUP($B116&amp;$C116,統計データ入力シート!$A$9:$M$285,F$1,FALSE),""))</f>
        <v>21</v>
      </c>
      <c r="G116" s="43">
        <f t="shared" si="4"/>
        <v>0.3902439024390244</v>
      </c>
      <c r="H116" s="43">
        <f t="shared" si="5"/>
        <v>0.25609756097560976</v>
      </c>
      <c r="J116"/>
      <c r="K116" s="40"/>
      <c r="L116" s="40"/>
      <c r="M116" s="40"/>
      <c r="N116" s="40"/>
      <c r="O116" s="40"/>
    </row>
    <row r="117" spans="2:15" s="33" customFormat="1" x14ac:dyDescent="0.15">
      <c r="B117" s="35" t="str">
        <f>IF(統計データ入力シート!F119="","",統計データ入力シート!F119)</f>
        <v>函館市</v>
      </c>
      <c r="C117" s="35" t="str">
        <f>統計データ入力シート!G119&amp;統計データ入力シート!H119</f>
        <v>石崎町</v>
      </c>
      <c r="D117" s="47">
        <f>IF($B117="","",IFERROR(VLOOKUP($B117&amp;$C117,統計データ入力シート!$A$9:$M$285,D$1,FALSE),""))</f>
        <v>571</v>
      </c>
      <c r="E117" s="47">
        <f>IF($B117="","",IFERROR(VLOOKUP($B117&amp;$C117,統計データ入力シート!$A$9:$M$285,E$1,FALSE),""))</f>
        <v>253</v>
      </c>
      <c r="F117" s="47">
        <f>IF($B117="","",IFERROR(VLOOKUP($B117&amp;$C117,統計データ入力シート!$A$9:$M$285,F$1,FALSE),""))</f>
        <v>149</v>
      </c>
      <c r="G117" s="43">
        <f t="shared" si="4"/>
        <v>0.44308231173380036</v>
      </c>
      <c r="H117" s="43">
        <f t="shared" si="5"/>
        <v>0.26094570928196148</v>
      </c>
      <c r="J117"/>
      <c r="K117" s="40"/>
      <c r="L117" s="40"/>
      <c r="M117" s="40"/>
      <c r="N117" s="40"/>
      <c r="O117" s="40"/>
    </row>
    <row r="118" spans="2:15" s="33" customFormat="1" x14ac:dyDescent="0.15">
      <c r="B118" s="35" t="str">
        <f>IF(統計データ入力シート!F120="","",統計データ入力シート!F120)</f>
        <v>函館市</v>
      </c>
      <c r="C118" s="35" t="str">
        <f>統計データ入力シート!G120&amp;統計データ入力シート!H120</f>
        <v>鶴野町</v>
      </c>
      <c r="D118" s="47">
        <f>IF($B118="","",IFERROR(VLOOKUP($B118&amp;$C118,統計データ入力シート!$A$9:$M$285,D$1,FALSE),""))</f>
        <v>89</v>
      </c>
      <c r="E118" s="47">
        <f>IF($B118="","",IFERROR(VLOOKUP($B118&amp;$C118,統計データ入力シート!$A$9:$M$285,E$1,FALSE),""))</f>
        <v>38</v>
      </c>
      <c r="F118" s="47">
        <f>IF($B118="","",IFERROR(VLOOKUP($B118&amp;$C118,統計データ入力シート!$A$9:$M$285,F$1,FALSE),""))</f>
        <v>23</v>
      </c>
      <c r="G118" s="43">
        <f t="shared" si="4"/>
        <v>0.42696629213483145</v>
      </c>
      <c r="H118" s="43">
        <f t="shared" si="5"/>
        <v>0.25842696629213485</v>
      </c>
      <c r="J118"/>
      <c r="K118" s="40"/>
      <c r="L118" s="40"/>
      <c r="M118" s="40"/>
      <c r="N118" s="40"/>
      <c r="O118" s="40"/>
    </row>
    <row r="119" spans="2:15" s="33" customFormat="1" x14ac:dyDescent="0.15">
      <c r="B119" s="35" t="str">
        <f>IF(統計データ入力シート!F121="","",統計データ入力シート!F121)</f>
        <v>函館市</v>
      </c>
      <c r="C119" s="35" t="str">
        <f>統計データ入力シート!G121&amp;統計データ入力シート!H121</f>
        <v>白石町</v>
      </c>
      <c r="D119" s="47">
        <f>IF($B119="","",IFERROR(VLOOKUP($B119&amp;$C119,統計データ入力シート!$A$9:$M$285,D$1,FALSE),""))</f>
        <v>93</v>
      </c>
      <c r="E119" s="47">
        <f>IF($B119="","",IFERROR(VLOOKUP($B119&amp;$C119,統計データ入力シート!$A$9:$M$285,E$1,FALSE),""))</f>
        <v>33</v>
      </c>
      <c r="F119" s="47">
        <f>IF($B119="","",IFERROR(VLOOKUP($B119&amp;$C119,統計データ入力シート!$A$9:$M$285,F$1,FALSE),""))</f>
        <v>14</v>
      </c>
      <c r="G119" s="43">
        <f t="shared" si="4"/>
        <v>0.35483870967741937</v>
      </c>
      <c r="H119" s="43">
        <f t="shared" si="5"/>
        <v>0.15053763440860216</v>
      </c>
      <c r="J119"/>
      <c r="K119" s="40"/>
      <c r="L119" s="40"/>
      <c r="M119" s="40"/>
      <c r="N119" s="40"/>
      <c r="O119" s="40"/>
    </row>
    <row r="120" spans="2:15" s="33" customFormat="1" x14ac:dyDescent="0.15">
      <c r="B120" s="35" t="str">
        <f>IF(統計データ入力シート!F122="","",統計データ入力シート!F122)</f>
        <v>函館市</v>
      </c>
      <c r="C120" s="35" t="str">
        <f>統計データ入力シート!G122&amp;統計データ入力シート!H122</f>
        <v>富岡町</v>
      </c>
      <c r="D120" s="47">
        <f>IF($B120="","",IFERROR(VLOOKUP($B120&amp;$C120,統計データ入力シート!$A$9:$M$285,D$1,FALSE),""))</f>
        <v>11720</v>
      </c>
      <c r="E120" s="47">
        <f>IF($B120="","",IFERROR(VLOOKUP($B120&amp;$C120,統計データ入力シート!$A$9:$M$285,E$1,FALSE),""))</f>
        <v>3742</v>
      </c>
      <c r="F120" s="47">
        <f>IF($B120="","",IFERROR(VLOOKUP($B120&amp;$C120,統計データ入力シート!$A$9:$M$285,F$1,FALSE),""))</f>
        <v>1967</v>
      </c>
      <c r="G120" s="43">
        <f t="shared" si="4"/>
        <v>0.31928327645051197</v>
      </c>
      <c r="H120" s="43">
        <f t="shared" si="5"/>
        <v>0.16783276450511944</v>
      </c>
      <c r="J120"/>
      <c r="K120" s="40"/>
      <c r="L120" s="40"/>
      <c r="M120" s="40"/>
      <c r="N120" s="40"/>
      <c r="O120" s="40"/>
    </row>
    <row r="121" spans="2:15" s="33" customFormat="1" x14ac:dyDescent="0.15">
      <c r="B121" s="35" t="str">
        <f>IF(統計データ入力シート!F123="","",統計データ入力シート!F123)</f>
        <v>函館市</v>
      </c>
      <c r="C121" s="35" t="str">
        <f>統計データ入力シート!G123&amp;統計データ入力シート!H123</f>
        <v>富岡町１丁目</v>
      </c>
      <c r="D121" s="47">
        <f>IF($B121="","",IFERROR(VLOOKUP($B121&amp;$C121,統計データ入力シート!$A$9:$M$285,D$1,FALSE),""))</f>
        <v>4114</v>
      </c>
      <c r="E121" s="47">
        <f>IF($B121="","",IFERROR(VLOOKUP($B121&amp;$C121,統計データ入力シート!$A$9:$M$285,E$1,FALSE),""))</f>
        <v>1414</v>
      </c>
      <c r="F121" s="47">
        <f>IF($B121="","",IFERROR(VLOOKUP($B121&amp;$C121,統計データ入力シート!$A$9:$M$285,F$1,FALSE),""))</f>
        <v>771</v>
      </c>
      <c r="G121" s="43">
        <f t="shared" si="4"/>
        <v>0.34370442391832767</v>
      </c>
      <c r="H121" s="43">
        <f t="shared" si="5"/>
        <v>0.18740884783665532</v>
      </c>
      <c r="J121"/>
      <c r="K121" s="40"/>
      <c r="L121" s="40"/>
      <c r="M121" s="40"/>
      <c r="N121" s="40"/>
      <c r="O121" s="40"/>
    </row>
    <row r="122" spans="2:15" s="33" customFormat="1" x14ac:dyDescent="0.15">
      <c r="B122" s="35" t="str">
        <f>IF(統計データ入力シート!F124="","",統計データ入力シート!F124)</f>
        <v>函館市</v>
      </c>
      <c r="C122" s="35" t="str">
        <f>統計データ入力シート!G124&amp;統計データ入力シート!H124</f>
        <v>富岡町２丁目</v>
      </c>
      <c r="D122" s="47">
        <f>IF($B122="","",IFERROR(VLOOKUP($B122&amp;$C122,統計データ入力シート!$A$9:$M$285,D$1,FALSE),""))</f>
        <v>4721</v>
      </c>
      <c r="E122" s="47">
        <f>IF($B122="","",IFERROR(VLOOKUP($B122&amp;$C122,統計データ入力シート!$A$9:$M$285,E$1,FALSE),""))</f>
        <v>1422</v>
      </c>
      <c r="F122" s="47">
        <f>IF($B122="","",IFERROR(VLOOKUP($B122&amp;$C122,統計データ入力シート!$A$9:$M$285,F$1,FALSE),""))</f>
        <v>732</v>
      </c>
      <c r="G122" s="43">
        <f t="shared" si="4"/>
        <v>0.30120737131963565</v>
      </c>
      <c r="H122" s="43">
        <f t="shared" si="5"/>
        <v>0.15505189578479137</v>
      </c>
      <c r="J122"/>
      <c r="K122" s="40"/>
      <c r="L122" s="40"/>
      <c r="M122" s="40"/>
      <c r="N122" s="40"/>
      <c r="O122" s="40"/>
    </row>
    <row r="123" spans="2:15" s="33" customFormat="1" x14ac:dyDescent="0.15">
      <c r="B123" s="35" t="str">
        <f>IF(統計データ入力シート!F125="","",統計データ入力シート!F125)</f>
        <v>函館市</v>
      </c>
      <c r="C123" s="35" t="str">
        <f>統計データ入力シート!G125&amp;統計データ入力シート!H125</f>
        <v>富岡町３丁目</v>
      </c>
      <c r="D123" s="47">
        <f>IF($B123="","",IFERROR(VLOOKUP($B123&amp;$C123,統計データ入力シート!$A$9:$M$285,D$1,FALSE),""))</f>
        <v>2885</v>
      </c>
      <c r="E123" s="47">
        <f>IF($B123="","",IFERROR(VLOOKUP($B123&amp;$C123,統計データ入力シート!$A$9:$M$285,E$1,FALSE),""))</f>
        <v>906</v>
      </c>
      <c r="F123" s="47">
        <f>IF($B123="","",IFERROR(VLOOKUP($B123&amp;$C123,統計データ入力シート!$A$9:$M$285,F$1,FALSE),""))</f>
        <v>464</v>
      </c>
      <c r="G123" s="43">
        <f t="shared" si="4"/>
        <v>0.31403812824956673</v>
      </c>
      <c r="H123" s="43">
        <f t="shared" si="5"/>
        <v>0.16083188908145579</v>
      </c>
      <c r="J123"/>
      <c r="K123" s="40"/>
      <c r="L123" s="40"/>
      <c r="M123" s="40"/>
      <c r="N123" s="40"/>
      <c r="O123" s="40"/>
    </row>
    <row r="124" spans="2:15" s="33" customFormat="1" x14ac:dyDescent="0.15">
      <c r="B124" s="35" t="str">
        <f>IF(統計データ入力シート!F126="","",統計データ入力シート!F126)</f>
        <v>函館市</v>
      </c>
      <c r="C124" s="35" t="str">
        <f>統計データ入力シート!G126&amp;統計データ入力シート!H126</f>
        <v>中道</v>
      </c>
      <c r="D124" s="47">
        <f>IF($B124="","",IFERROR(VLOOKUP($B124&amp;$C124,統計データ入力シート!$A$9:$M$285,D$1,FALSE),""))</f>
        <v>5876</v>
      </c>
      <c r="E124" s="47">
        <f>IF($B124="","",IFERROR(VLOOKUP($B124&amp;$C124,統計データ入力シート!$A$9:$M$285,E$1,FALSE),""))</f>
        <v>1795</v>
      </c>
      <c r="F124" s="47">
        <f>IF($B124="","",IFERROR(VLOOKUP($B124&amp;$C124,統計データ入力シート!$A$9:$M$285,F$1,FALSE),""))</f>
        <v>816</v>
      </c>
      <c r="G124" s="43">
        <f t="shared" si="4"/>
        <v>0.30547991831177673</v>
      </c>
      <c r="H124" s="43">
        <f t="shared" si="5"/>
        <v>0.13886997957794417</v>
      </c>
      <c r="J124"/>
      <c r="K124" s="40"/>
      <c r="L124" s="40"/>
      <c r="M124" s="40"/>
      <c r="N124" s="40"/>
      <c r="O124" s="40"/>
    </row>
    <row r="125" spans="2:15" s="33" customFormat="1" x14ac:dyDescent="0.15">
      <c r="B125" s="35" t="str">
        <f>IF(統計データ入力シート!F127="","",統計データ入力シート!F127)</f>
        <v>函館市</v>
      </c>
      <c r="C125" s="35" t="str">
        <f>統計データ入力シート!G127&amp;統計データ入力シート!H127</f>
        <v>中道１丁目</v>
      </c>
      <c r="D125" s="47">
        <f>IF($B125="","",IFERROR(VLOOKUP($B125&amp;$C125,統計データ入力シート!$A$9:$M$285,D$1,FALSE),""))</f>
        <v>2184</v>
      </c>
      <c r="E125" s="47">
        <f>IF($B125="","",IFERROR(VLOOKUP($B125&amp;$C125,統計データ入力シート!$A$9:$M$285,E$1,FALSE),""))</f>
        <v>615</v>
      </c>
      <c r="F125" s="47">
        <f>IF($B125="","",IFERROR(VLOOKUP($B125&amp;$C125,統計データ入力シート!$A$9:$M$285,F$1,FALSE),""))</f>
        <v>282</v>
      </c>
      <c r="G125" s="43">
        <f t="shared" si="4"/>
        <v>0.28159340659340659</v>
      </c>
      <c r="H125" s="43">
        <f t="shared" si="5"/>
        <v>0.12912087912087913</v>
      </c>
      <c r="J125"/>
      <c r="K125" s="40"/>
      <c r="L125" s="40"/>
      <c r="M125" s="40"/>
      <c r="N125" s="40"/>
      <c r="O125" s="40"/>
    </row>
    <row r="126" spans="2:15" s="33" customFormat="1" x14ac:dyDescent="0.15">
      <c r="B126" s="35" t="str">
        <f>IF(統計データ入力シート!F128="","",統計データ入力シート!F128)</f>
        <v>函館市</v>
      </c>
      <c r="C126" s="35" t="str">
        <f>統計データ入力シート!G128&amp;統計データ入力シート!H128</f>
        <v>中道２丁目</v>
      </c>
      <c r="D126" s="47">
        <f>IF($B126="","",IFERROR(VLOOKUP($B126&amp;$C126,統計データ入力シート!$A$9:$M$285,D$1,FALSE),""))</f>
        <v>3692</v>
      </c>
      <c r="E126" s="47">
        <f>IF($B126="","",IFERROR(VLOOKUP($B126&amp;$C126,統計データ入力シート!$A$9:$M$285,E$1,FALSE),""))</f>
        <v>1180</v>
      </c>
      <c r="F126" s="47">
        <f>IF($B126="","",IFERROR(VLOOKUP($B126&amp;$C126,統計データ入力シート!$A$9:$M$285,F$1,FALSE),""))</f>
        <v>534</v>
      </c>
      <c r="G126" s="43">
        <f t="shared" si="4"/>
        <v>0.31960996749729143</v>
      </c>
      <c r="H126" s="43">
        <f t="shared" si="5"/>
        <v>0.14463705308775732</v>
      </c>
      <c r="J126"/>
      <c r="K126" s="40"/>
      <c r="L126" s="40"/>
      <c r="M126" s="40"/>
      <c r="N126" s="40"/>
      <c r="O126" s="40"/>
    </row>
    <row r="127" spans="2:15" s="33" customFormat="1" x14ac:dyDescent="0.15">
      <c r="B127" s="35" t="str">
        <f>IF(統計データ入力シート!F129="","",統計データ入力シート!F129)</f>
        <v>函館市</v>
      </c>
      <c r="C127" s="35" t="str">
        <f>統計データ入力シート!G129&amp;統計データ入力シート!H129</f>
        <v>山の手</v>
      </c>
      <c r="D127" s="47">
        <f>IF($B127="","",IFERROR(VLOOKUP($B127&amp;$C127,統計データ入力シート!$A$9:$M$285,D$1,FALSE),""))</f>
        <v>7177</v>
      </c>
      <c r="E127" s="47">
        <f>IF($B127="","",IFERROR(VLOOKUP($B127&amp;$C127,統計データ入力シート!$A$9:$M$285,E$1,FALSE),""))</f>
        <v>2364</v>
      </c>
      <c r="F127" s="47">
        <f>IF($B127="","",IFERROR(VLOOKUP($B127&amp;$C127,統計データ入力シート!$A$9:$M$285,F$1,FALSE),""))</f>
        <v>970</v>
      </c>
      <c r="G127" s="43">
        <f t="shared" si="4"/>
        <v>0.32938553713250662</v>
      </c>
      <c r="H127" s="43">
        <f t="shared" si="5"/>
        <v>0.13515396405183225</v>
      </c>
      <c r="J127"/>
      <c r="K127" s="40"/>
      <c r="L127" s="40"/>
      <c r="M127" s="40"/>
      <c r="N127" s="40"/>
      <c r="O127" s="40"/>
    </row>
    <row r="128" spans="2:15" s="33" customFormat="1" x14ac:dyDescent="0.15">
      <c r="B128" s="35" t="str">
        <f>IF(統計データ入力シート!F130="","",統計データ入力シート!F130)</f>
        <v>函館市</v>
      </c>
      <c r="C128" s="35" t="str">
        <f>統計データ入力シート!G130&amp;統計データ入力シート!H130</f>
        <v>山の手１丁目</v>
      </c>
      <c r="D128" s="47">
        <f>IF($B128="","",IFERROR(VLOOKUP($B128&amp;$C128,統計データ入力シート!$A$9:$M$285,D$1,FALSE),""))</f>
        <v>1587</v>
      </c>
      <c r="E128" s="47">
        <f>IF($B128="","",IFERROR(VLOOKUP($B128&amp;$C128,統計データ入力シート!$A$9:$M$285,E$1,FALSE),""))</f>
        <v>534</v>
      </c>
      <c r="F128" s="47">
        <f>IF($B128="","",IFERROR(VLOOKUP($B128&amp;$C128,統計データ入力シート!$A$9:$M$285,F$1,FALSE),""))</f>
        <v>216</v>
      </c>
      <c r="G128" s="43">
        <f t="shared" si="4"/>
        <v>0.33648393194706994</v>
      </c>
      <c r="H128" s="43">
        <f t="shared" si="5"/>
        <v>0.13610586011342155</v>
      </c>
      <c r="J128"/>
      <c r="K128" s="40"/>
      <c r="L128" s="40"/>
      <c r="M128" s="40"/>
      <c r="N128" s="40"/>
      <c r="O128" s="40"/>
    </row>
    <row r="129" spans="2:15" s="33" customFormat="1" x14ac:dyDescent="0.15">
      <c r="B129" s="35" t="str">
        <f>IF(統計データ入力シート!F131="","",統計データ入力シート!F131)</f>
        <v>函館市</v>
      </c>
      <c r="C129" s="35" t="str">
        <f>統計データ入力シート!G131&amp;統計データ入力シート!H131</f>
        <v>山の手２丁目</v>
      </c>
      <c r="D129" s="47">
        <f>IF($B129="","",IFERROR(VLOOKUP($B129&amp;$C129,統計データ入力シート!$A$9:$M$285,D$1,FALSE),""))</f>
        <v>2584</v>
      </c>
      <c r="E129" s="47">
        <f>IF($B129="","",IFERROR(VLOOKUP($B129&amp;$C129,統計データ入力シート!$A$9:$M$285,E$1,FALSE),""))</f>
        <v>920</v>
      </c>
      <c r="F129" s="47">
        <f>IF($B129="","",IFERROR(VLOOKUP($B129&amp;$C129,統計データ入力シート!$A$9:$M$285,F$1,FALSE),""))</f>
        <v>385</v>
      </c>
      <c r="G129" s="43">
        <f t="shared" si="4"/>
        <v>0.35603715170278638</v>
      </c>
      <c r="H129" s="43">
        <f t="shared" si="5"/>
        <v>0.1489938080495356</v>
      </c>
      <c r="J129"/>
      <c r="K129" s="40"/>
      <c r="L129" s="40"/>
      <c r="M129" s="40"/>
      <c r="N129" s="40"/>
      <c r="O129" s="40"/>
    </row>
    <row r="130" spans="2:15" s="33" customFormat="1" x14ac:dyDescent="0.15">
      <c r="B130" s="35" t="str">
        <f>IF(統計データ入力シート!F132="","",統計データ入力シート!F132)</f>
        <v>函館市</v>
      </c>
      <c r="C130" s="35" t="str">
        <f>統計データ入力シート!G132&amp;統計データ入力シート!H132</f>
        <v>山の手３丁目</v>
      </c>
      <c r="D130" s="47">
        <f>IF($B130="","",IFERROR(VLOOKUP($B130&amp;$C130,統計データ入力シート!$A$9:$M$285,D$1,FALSE),""))</f>
        <v>3006</v>
      </c>
      <c r="E130" s="47">
        <f>IF($B130="","",IFERROR(VLOOKUP($B130&amp;$C130,統計データ入力シート!$A$9:$M$285,E$1,FALSE),""))</f>
        <v>910</v>
      </c>
      <c r="F130" s="47">
        <f>IF($B130="","",IFERROR(VLOOKUP($B130&amp;$C130,統計データ入力シート!$A$9:$M$285,F$1,FALSE),""))</f>
        <v>369</v>
      </c>
      <c r="G130" s="43">
        <f t="shared" si="4"/>
        <v>0.30272787757817698</v>
      </c>
      <c r="H130" s="43">
        <f t="shared" si="5"/>
        <v>0.12275449101796407</v>
      </c>
      <c r="J130"/>
      <c r="K130" s="40"/>
      <c r="L130" s="40"/>
      <c r="M130" s="40"/>
      <c r="N130" s="40"/>
      <c r="O130" s="40"/>
    </row>
    <row r="131" spans="2:15" s="33" customFormat="1" x14ac:dyDescent="0.15">
      <c r="B131" s="35" t="str">
        <f>IF(統計データ入力シート!F133="","",統計データ入力シート!F133)</f>
        <v>函館市</v>
      </c>
      <c r="C131" s="35" t="str">
        <f>統計データ入力シート!G133&amp;統計データ入力シート!H133</f>
        <v>本通</v>
      </c>
      <c r="D131" s="47">
        <f>IF($B131="","",IFERROR(VLOOKUP($B131&amp;$C131,統計データ入力シート!$A$9:$M$285,D$1,FALSE),""))</f>
        <v>9406</v>
      </c>
      <c r="E131" s="47">
        <f>IF($B131="","",IFERROR(VLOOKUP($B131&amp;$C131,統計データ入力シート!$A$9:$M$285,E$1,FALSE),""))</f>
        <v>3002</v>
      </c>
      <c r="F131" s="47">
        <f>IF($B131="","",IFERROR(VLOOKUP($B131&amp;$C131,統計データ入力シート!$A$9:$M$285,F$1,FALSE),""))</f>
        <v>1330</v>
      </c>
      <c r="G131" s="43">
        <f t="shared" si="4"/>
        <v>0.31915798426536252</v>
      </c>
      <c r="H131" s="43">
        <f t="shared" si="5"/>
        <v>0.14139910695300872</v>
      </c>
      <c r="J131"/>
      <c r="K131" s="40"/>
      <c r="L131" s="40"/>
      <c r="M131" s="40"/>
      <c r="N131" s="40"/>
      <c r="O131" s="40"/>
    </row>
    <row r="132" spans="2:15" s="33" customFormat="1" x14ac:dyDescent="0.15">
      <c r="B132" s="35" t="str">
        <f>IF(統計データ入力シート!F134="","",統計データ入力シート!F134)</f>
        <v>函館市</v>
      </c>
      <c r="C132" s="35" t="str">
        <f>統計データ入力シート!G134&amp;統計データ入力シート!H134</f>
        <v>本通１丁目</v>
      </c>
      <c r="D132" s="47">
        <f>IF($B132="","",IFERROR(VLOOKUP($B132&amp;$C132,統計データ入力シート!$A$9:$M$285,D$1,FALSE),""))</f>
        <v>3632</v>
      </c>
      <c r="E132" s="47">
        <f>IF($B132="","",IFERROR(VLOOKUP($B132&amp;$C132,統計データ入力シート!$A$9:$M$285,E$1,FALSE),""))</f>
        <v>1134</v>
      </c>
      <c r="F132" s="47">
        <f>IF($B132="","",IFERROR(VLOOKUP($B132&amp;$C132,統計データ入力シート!$A$9:$M$285,F$1,FALSE),""))</f>
        <v>524</v>
      </c>
      <c r="G132" s="43">
        <f t="shared" si="4"/>
        <v>0.31222466960352424</v>
      </c>
      <c r="H132" s="43">
        <f t="shared" si="5"/>
        <v>0.14427312775330398</v>
      </c>
      <c r="J132"/>
      <c r="K132" s="40"/>
      <c r="L132" s="40"/>
      <c r="M132" s="40"/>
      <c r="N132" s="40"/>
      <c r="O132" s="40"/>
    </row>
    <row r="133" spans="2:15" s="33" customFormat="1" x14ac:dyDescent="0.15">
      <c r="B133" s="35" t="str">
        <f>IF(統計データ入力シート!F135="","",統計データ入力シート!F135)</f>
        <v>函館市</v>
      </c>
      <c r="C133" s="35" t="str">
        <f>統計データ入力シート!G135&amp;統計データ入力シート!H135</f>
        <v>本通２丁目</v>
      </c>
      <c r="D133" s="47">
        <f>IF($B133="","",IFERROR(VLOOKUP($B133&amp;$C133,統計データ入力シート!$A$9:$M$285,D$1,FALSE),""))</f>
        <v>2776</v>
      </c>
      <c r="E133" s="47">
        <f>IF($B133="","",IFERROR(VLOOKUP($B133&amp;$C133,統計データ入力シート!$A$9:$M$285,E$1,FALSE),""))</f>
        <v>872</v>
      </c>
      <c r="F133" s="47">
        <f>IF($B133="","",IFERROR(VLOOKUP($B133&amp;$C133,統計データ入力シート!$A$9:$M$285,F$1,FALSE),""))</f>
        <v>379</v>
      </c>
      <c r="G133" s="43">
        <f t="shared" si="4"/>
        <v>0.31412103746397696</v>
      </c>
      <c r="H133" s="43">
        <f t="shared" si="5"/>
        <v>0.13652737752161384</v>
      </c>
      <c r="J133"/>
      <c r="K133" s="40"/>
      <c r="L133" s="40"/>
      <c r="M133" s="40"/>
      <c r="N133" s="40"/>
      <c r="O133" s="40"/>
    </row>
    <row r="134" spans="2:15" s="33" customFormat="1" x14ac:dyDescent="0.15">
      <c r="B134" s="35" t="str">
        <f>IF(統計データ入力シート!F136="","",統計データ入力シート!F136)</f>
        <v>函館市</v>
      </c>
      <c r="C134" s="35" t="str">
        <f>統計データ入力シート!G136&amp;統計データ入力シート!H136</f>
        <v>本通３丁目</v>
      </c>
      <c r="D134" s="47">
        <f>IF($B134="","",IFERROR(VLOOKUP($B134&amp;$C134,統計データ入力シート!$A$9:$M$285,D$1,FALSE),""))</f>
        <v>1195</v>
      </c>
      <c r="E134" s="47">
        <f>IF($B134="","",IFERROR(VLOOKUP($B134&amp;$C134,統計データ入力シート!$A$9:$M$285,E$1,FALSE),""))</f>
        <v>400</v>
      </c>
      <c r="F134" s="47">
        <f>IF($B134="","",IFERROR(VLOOKUP($B134&amp;$C134,統計データ入力シート!$A$9:$M$285,F$1,FALSE),""))</f>
        <v>180</v>
      </c>
      <c r="G134" s="43">
        <f t="shared" si="4"/>
        <v>0.33472803347280333</v>
      </c>
      <c r="H134" s="43">
        <f t="shared" si="5"/>
        <v>0.15062761506276151</v>
      </c>
      <c r="J134"/>
      <c r="K134" s="40"/>
      <c r="L134" s="40"/>
      <c r="M134" s="40"/>
      <c r="N134" s="40"/>
      <c r="O134" s="40"/>
    </row>
    <row r="135" spans="2:15" s="33" customFormat="1" x14ac:dyDescent="0.15">
      <c r="B135" s="35" t="str">
        <f>IF(統計データ入力シート!F137="","",統計データ入力シート!F137)</f>
        <v>函館市</v>
      </c>
      <c r="C135" s="35" t="str">
        <f>統計データ入力シート!G137&amp;統計データ入力シート!H137</f>
        <v>本通４丁目</v>
      </c>
      <c r="D135" s="47">
        <f>IF($B135="","",IFERROR(VLOOKUP($B135&amp;$C135,統計データ入力シート!$A$9:$M$285,D$1,FALSE),""))</f>
        <v>1803</v>
      </c>
      <c r="E135" s="47">
        <f>IF($B135="","",IFERROR(VLOOKUP($B135&amp;$C135,統計データ入力シート!$A$9:$M$285,E$1,FALSE),""))</f>
        <v>596</v>
      </c>
      <c r="F135" s="47">
        <f>IF($B135="","",IFERROR(VLOOKUP($B135&amp;$C135,統計データ入力シート!$A$9:$M$285,F$1,FALSE),""))</f>
        <v>247</v>
      </c>
      <c r="G135" s="43">
        <f t="shared" si="4"/>
        <v>0.33056017748197447</v>
      </c>
      <c r="H135" s="43">
        <f t="shared" si="5"/>
        <v>0.136993899057127</v>
      </c>
      <c r="J135"/>
      <c r="K135" s="40"/>
      <c r="L135" s="40"/>
      <c r="M135" s="40"/>
      <c r="N135" s="40"/>
      <c r="O135" s="40"/>
    </row>
    <row r="136" spans="2:15" s="33" customFormat="1" x14ac:dyDescent="0.15">
      <c r="B136" s="35" t="str">
        <f>IF(統計データ入力シート!F138="","",統計データ入力シート!F138)</f>
        <v>函館市</v>
      </c>
      <c r="C136" s="35" t="str">
        <f>統計データ入力シート!G138&amp;統計データ入力シート!H138</f>
        <v>鍛治</v>
      </c>
      <c r="D136" s="47">
        <f>IF($B136="","",IFERROR(VLOOKUP($B136&amp;$C136,統計データ入力シート!$A$9:$M$285,D$1,FALSE),""))</f>
        <v>5455</v>
      </c>
      <c r="E136" s="47">
        <f>IF($B136="","",IFERROR(VLOOKUP($B136&amp;$C136,統計データ入力シート!$A$9:$M$285,E$1,FALSE),""))</f>
        <v>1689</v>
      </c>
      <c r="F136" s="47">
        <f>IF($B136="","",IFERROR(VLOOKUP($B136&amp;$C136,統計データ入力シート!$A$9:$M$285,F$1,FALSE),""))</f>
        <v>754</v>
      </c>
      <c r="G136" s="43">
        <f t="shared" ref="G136:G199" si="6">IF(B136="","",IFERROR(E136/$D136,"-"))</f>
        <v>0.30962419798350138</v>
      </c>
      <c r="H136" s="43">
        <f t="shared" ref="H136:H199" si="7">IF(B136="","",IFERROR(F136/$D136,"-"))</f>
        <v>0.13822181484876261</v>
      </c>
      <c r="J136"/>
      <c r="K136" s="40"/>
      <c r="L136" s="40"/>
      <c r="M136" s="40"/>
      <c r="N136" s="40"/>
      <c r="O136" s="40"/>
    </row>
    <row r="137" spans="2:15" s="33" customFormat="1" x14ac:dyDescent="0.15">
      <c r="B137" s="35" t="str">
        <f>IF(統計データ入力シート!F139="","",統計データ入力シート!F139)</f>
        <v>函館市</v>
      </c>
      <c r="C137" s="35" t="str">
        <f>統計データ入力シート!G139&amp;統計データ入力シート!H139</f>
        <v>鍛治１丁目</v>
      </c>
      <c r="D137" s="47">
        <f>IF($B137="","",IFERROR(VLOOKUP($B137&amp;$C137,統計データ入力シート!$A$9:$M$285,D$1,FALSE),""))</f>
        <v>2672</v>
      </c>
      <c r="E137" s="47">
        <f>IF($B137="","",IFERROR(VLOOKUP($B137&amp;$C137,統計データ入力シート!$A$9:$M$285,E$1,FALSE),""))</f>
        <v>793</v>
      </c>
      <c r="F137" s="47">
        <f>IF($B137="","",IFERROR(VLOOKUP($B137&amp;$C137,統計データ入力シート!$A$9:$M$285,F$1,FALSE),""))</f>
        <v>376</v>
      </c>
      <c r="G137" s="43">
        <f t="shared" si="6"/>
        <v>0.2967814371257485</v>
      </c>
      <c r="H137" s="43">
        <f t="shared" si="7"/>
        <v>0.1407185628742515</v>
      </c>
      <c r="J137"/>
      <c r="K137" s="40"/>
      <c r="L137" s="40"/>
      <c r="M137" s="40"/>
      <c r="N137" s="40"/>
      <c r="O137" s="40"/>
    </row>
    <row r="138" spans="2:15" s="33" customFormat="1" x14ac:dyDescent="0.15">
      <c r="B138" s="35" t="str">
        <f>IF(統計データ入力シート!F140="","",統計データ入力シート!F140)</f>
        <v>函館市</v>
      </c>
      <c r="C138" s="35" t="str">
        <f>統計データ入力シート!G140&amp;統計データ入力シート!H140</f>
        <v>鍛治２丁目</v>
      </c>
      <c r="D138" s="47">
        <f>IF($B138="","",IFERROR(VLOOKUP($B138&amp;$C138,統計データ入力シート!$A$9:$M$285,D$1,FALSE),""))</f>
        <v>2783</v>
      </c>
      <c r="E138" s="47">
        <f>IF($B138="","",IFERROR(VLOOKUP($B138&amp;$C138,統計データ入力シート!$A$9:$M$285,E$1,FALSE),""))</f>
        <v>896</v>
      </c>
      <c r="F138" s="47">
        <f>IF($B138="","",IFERROR(VLOOKUP($B138&amp;$C138,統計データ入力シート!$A$9:$M$285,F$1,FALSE),""))</f>
        <v>378</v>
      </c>
      <c r="G138" s="43">
        <f t="shared" si="6"/>
        <v>0.32195472511678047</v>
      </c>
      <c r="H138" s="43">
        <f t="shared" si="7"/>
        <v>0.13582464965864174</v>
      </c>
      <c r="J138"/>
      <c r="K138" s="40"/>
      <c r="L138" s="40"/>
      <c r="M138" s="40"/>
      <c r="N138" s="40"/>
      <c r="O138" s="40"/>
    </row>
    <row r="139" spans="2:15" s="33" customFormat="1" x14ac:dyDescent="0.15">
      <c r="B139" s="35" t="str">
        <f>IF(統計データ入力シート!F141="","",統計データ入力シート!F141)</f>
        <v>函館市</v>
      </c>
      <c r="C139" s="35" t="str">
        <f>統計データ入力シート!G141&amp;統計データ入力シート!H141</f>
        <v>陣川町</v>
      </c>
      <c r="D139" s="47">
        <f>IF($B139="","",IFERROR(VLOOKUP($B139&amp;$C139,統計データ入力シート!$A$9:$M$285,D$1,FALSE),""))</f>
        <v>3264</v>
      </c>
      <c r="E139" s="47">
        <f>IF($B139="","",IFERROR(VLOOKUP($B139&amp;$C139,統計データ入力シート!$A$9:$M$285,E$1,FALSE),""))</f>
        <v>724</v>
      </c>
      <c r="F139" s="47">
        <f>IF($B139="","",IFERROR(VLOOKUP($B139&amp;$C139,統計データ入力シート!$A$9:$M$285,F$1,FALSE),""))</f>
        <v>247</v>
      </c>
      <c r="G139" s="43">
        <f t="shared" si="6"/>
        <v>0.22181372549019607</v>
      </c>
      <c r="H139" s="43">
        <f t="shared" si="7"/>
        <v>7.5674019607843132E-2</v>
      </c>
      <c r="J139"/>
      <c r="K139" s="40"/>
      <c r="L139" s="40"/>
      <c r="M139" s="40"/>
      <c r="N139" s="40"/>
      <c r="O139" s="40"/>
    </row>
    <row r="140" spans="2:15" s="33" customFormat="1" x14ac:dyDescent="0.15">
      <c r="B140" s="35" t="str">
        <f>IF(統計データ入力シート!F142="","",統計データ入力シート!F142)</f>
        <v>函館市</v>
      </c>
      <c r="C140" s="35" t="str">
        <f>統計データ入力シート!G142&amp;統計データ入力シート!H142</f>
        <v>神山町</v>
      </c>
      <c r="D140" s="47">
        <f>IF($B140="","",IFERROR(VLOOKUP($B140&amp;$C140,統計データ入力シート!$A$9:$M$285,D$1,FALSE),""))</f>
        <v>477</v>
      </c>
      <c r="E140" s="47">
        <f>IF($B140="","",IFERROR(VLOOKUP($B140&amp;$C140,統計データ入力シート!$A$9:$M$285,E$1,FALSE),""))</f>
        <v>107</v>
      </c>
      <c r="F140" s="47">
        <f>IF($B140="","",IFERROR(VLOOKUP($B140&amp;$C140,統計データ入力シート!$A$9:$M$285,F$1,FALSE),""))</f>
        <v>62</v>
      </c>
      <c r="G140" s="43">
        <f t="shared" si="6"/>
        <v>0.22431865828092243</v>
      </c>
      <c r="H140" s="43">
        <f t="shared" si="7"/>
        <v>0.12997903563941299</v>
      </c>
      <c r="J140"/>
      <c r="K140" s="40"/>
      <c r="L140" s="40"/>
      <c r="M140" s="40"/>
      <c r="N140" s="40"/>
      <c r="O140" s="40"/>
    </row>
    <row r="141" spans="2:15" s="33" customFormat="1" x14ac:dyDescent="0.15">
      <c r="B141" s="35" t="str">
        <f>IF(統計データ入力シート!F143="","",統計データ入力シート!F143)</f>
        <v>函館市</v>
      </c>
      <c r="C141" s="35" t="str">
        <f>統計データ入力シート!G143&amp;統計データ入力シート!H143</f>
        <v>神山</v>
      </c>
      <c r="D141" s="47">
        <f>IF($B141="","",IFERROR(VLOOKUP($B141&amp;$C141,統計データ入力シート!$A$9:$M$285,D$1,FALSE),""))</f>
        <v>4654</v>
      </c>
      <c r="E141" s="47">
        <f>IF($B141="","",IFERROR(VLOOKUP($B141&amp;$C141,統計データ入力シート!$A$9:$M$285,E$1,FALSE),""))</f>
        <v>1289</v>
      </c>
      <c r="F141" s="47">
        <f>IF($B141="","",IFERROR(VLOOKUP($B141&amp;$C141,統計データ入力シート!$A$9:$M$285,F$1,FALSE),""))</f>
        <v>554</v>
      </c>
      <c r="G141" s="43">
        <f t="shared" si="6"/>
        <v>0.27696605070906749</v>
      </c>
      <c r="H141" s="43">
        <f t="shared" si="7"/>
        <v>0.11903738719381178</v>
      </c>
      <c r="J141"/>
      <c r="K141" s="40"/>
      <c r="L141" s="40"/>
      <c r="M141" s="40"/>
      <c r="N141" s="40"/>
      <c r="O141" s="40"/>
    </row>
    <row r="142" spans="2:15" s="33" customFormat="1" x14ac:dyDescent="0.15">
      <c r="B142" s="35" t="str">
        <f>IF(統計データ入力シート!F144="","",統計データ入力シート!F144)</f>
        <v>函館市</v>
      </c>
      <c r="C142" s="35" t="str">
        <f>統計データ入力シート!G144&amp;統計データ入力シート!H144</f>
        <v>神山１丁目</v>
      </c>
      <c r="D142" s="47">
        <f>IF($B142="","",IFERROR(VLOOKUP($B142&amp;$C142,統計データ入力シート!$A$9:$M$285,D$1,FALSE),""))</f>
        <v>1254</v>
      </c>
      <c r="E142" s="47">
        <f>IF($B142="","",IFERROR(VLOOKUP($B142&amp;$C142,統計データ入力シート!$A$9:$M$285,E$1,FALSE),""))</f>
        <v>277</v>
      </c>
      <c r="F142" s="47">
        <f>IF($B142="","",IFERROR(VLOOKUP($B142&amp;$C142,統計データ入力シート!$A$9:$M$285,F$1,FALSE),""))</f>
        <v>132</v>
      </c>
      <c r="G142" s="43">
        <f t="shared" si="6"/>
        <v>0.22089314194577353</v>
      </c>
      <c r="H142" s="43">
        <f t="shared" si="7"/>
        <v>0.10526315789473684</v>
      </c>
      <c r="J142"/>
      <c r="K142" s="40"/>
      <c r="L142" s="40"/>
      <c r="M142" s="40"/>
      <c r="N142" s="40"/>
      <c r="O142" s="40"/>
    </row>
    <row r="143" spans="2:15" s="33" customFormat="1" x14ac:dyDescent="0.15">
      <c r="B143" s="35" t="str">
        <f>IF(統計データ入力シート!F145="","",統計データ入力シート!F145)</f>
        <v>函館市</v>
      </c>
      <c r="C143" s="35" t="str">
        <f>統計データ入力シート!G145&amp;統計データ入力シート!H145</f>
        <v>神山２丁目</v>
      </c>
      <c r="D143" s="47">
        <f>IF($B143="","",IFERROR(VLOOKUP($B143&amp;$C143,統計データ入力シート!$A$9:$M$285,D$1,FALSE),""))</f>
        <v>355</v>
      </c>
      <c r="E143" s="47">
        <f>IF($B143="","",IFERROR(VLOOKUP($B143&amp;$C143,統計データ入力シート!$A$9:$M$285,E$1,FALSE),""))</f>
        <v>119</v>
      </c>
      <c r="F143" s="47">
        <f>IF($B143="","",IFERROR(VLOOKUP($B143&amp;$C143,統計データ入力シート!$A$9:$M$285,F$1,FALSE),""))</f>
        <v>52</v>
      </c>
      <c r="G143" s="43">
        <f t="shared" si="6"/>
        <v>0.3352112676056338</v>
      </c>
      <c r="H143" s="43">
        <f t="shared" si="7"/>
        <v>0.14647887323943662</v>
      </c>
      <c r="J143"/>
      <c r="K143" s="40"/>
      <c r="L143" s="40"/>
      <c r="M143" s="40"/>
      <c r="N143" s="40"/>
      <c r="O143" s="40"/>
    </row>
    <row r="144" spans="2:15" s="33" customFormat="1" x14ac:dyDescent="0.15">
      <c r="B144" s="35" t="str">
        <f>IF(統計データ入力シート!F146="","",統計データ入力シート!F146)</f>
        <v>函館市</v>
      </c>
      <c r="C144" s="35" t="str">
        <f>統計データ入力シート!G146&amp;統計データ入力シート!H146</f>
        <v>神山３丁目</v>
      </c>
      <c r="D144" s="47">
        <f>IF($B144="","",IFERROR(VLOOKUP($B144&amp;$C144,統計データ入力シート!$A$9:$M$285,D$1,FALSE),""))</f>
        <v>3045</v>
      </c>
      <c r="E144" s="47">
        <f>IF($B144="","",IFERROR(VLOOKUP($B144&amp;$C144,統計データ入力シート!$A$9:$M$285,E$1,FALSE),""))</f>
        <v>893</v>
      </c>
      <c r="F144" s="47">
        <f>IF($B144="","",IFERROR(VLOOKUP($B144&amp;$C144,統計データ入力シート!$A$9:$M$285,F$1,FALSE),""))</f>
        <v>370</v>
      </c>
      <c r="G144" s="43">
        <f t="shared" si="6"/>
        <v>0.29326765188834153</v>
      </c>
      <c r="H144" s="43">
        <f t="shared" si="7"/>
        <v>0.12151067323481117</v>
      </c>
      <c r="J144"/>
      <c r="K144" s="40"/>
      <c r="L144" s="40"/>
      <c r="M144" s="40"/>
      <c r="N144" s="40"/>
      <c r="O144" s="40"/>
    </row>
    <row r="145" spans="2:15" s="33" customFormat="1" x14ac:dyDescent="0.15">
      <c r="B145" s="35" t="str">
        <f>IF(統計データ入力シート!F147="","",統計データ入力シート!F147)</f>
        <v>函館市</v>
      </c>
      <c r="C145" s="35" t="str">
        <f>統計データ入力シート!G147&amp;統計データ入力シート!H147</f>
        <v>東山町</v>
      </c>
      <c r="D145" s="47">
        <f>IF($B145="","",IFERROR(VLOOKUP($B145&amp;$C145,統計データ入力シート!$A$9:$M$285,D$1,FALSE),""))</f>
        <v>1243</v>
      </c>
      <c r="E145" s="47">
        <f>IF($B145="","",IFERROR(VLOOKUP($B145&amp;$C145,統計データ入力シート!$A$9:$M$285,E$1,FALSE),""))</f>
        <v>361</v>
      </c>
      <c r="F145" s="47">
        <f>IF($B145="","",IFERROR(VLOOKUP($B145&amp;$C145,統計データ入力シート!$A$9:$M$285,F$1,FALSE),""))</f>
        <v>160</v>
      </c>
      <c r="G145" s="43">
        <f t="shared" si="6"/>
        <v>0.29042638777152052</v>
      </c>
      <c r="H145" s="43">
        <f t="shared" si="7"/>
        <v>0.12872083668543846</v>
      </c>
      <c r="J145"/>
      <c r="K145" s="40"/>
      <c r="L145" s="40"/>
      <c r="M145" s="40"/>
      <c r="N145" s="40"/>
      <c r="O145" s="40"/>
    </row>
    <row r="146" spans="2:15" s="33" customFormat="1" x14ac:dyDescent="0.15">
      <c r="B146" s="35" t="str">
        <f>IF(統計データ入力シート!F148="","",統計データ入力シート!F148)</f>
        <v>函館市</v>
      </c>
      <c r="C146" s="35" t="str">
        <f>統計データ入力シート!G148&amp;統計データ入力シート!H148</f>
        <v>東山</v>
      </c>
      <c r="D146" s="47">
        <f>IF($B146="","",IFERROR(VLOOKUP($B146&amp;$C146,統計データ入力シート!$A$9:$M$285,D$1,FALSE),""))</f>
        <v>5113</v>
      </c>
      <c r="E146" s="47">
        <f>IF($B146="","",IFERROR(VLOOKUP($B146&amp;$C146,統計データ入力シート!$A$9:$M$285,E$1,FALSE),""))</f>
        <v>1615</v>
      </c>
      <c r="F146" s="47">
        <f>IF($B146="","",IFERROR(VLOOKUP($B146&amp;$C146,統計データ入力シート!$A$9:$M$285,F$1,FALSE),""))</f>
        <v>711</v>
      </c>
      <c r="G146" s="43">
        <f t="shared" si="6"/>
        <v>0.31586152943477408</v>
      </c>
      <c r="H146" s="43">
        <f t="shared" si="7"/>
        <v>0.13905730490905535</v>
      </c>
      <c r="J146"/>
      <c r="K146" s="40"/>
      <c r="L146" s="40"/>
      <c r="M146" s="40"/>
      <c r="N146" s="40"/>
      <c r="O146" s="40"/>
    </row>
    <row r="147" spans="2:15" s="33" customFormat="1" x14ac:dyDescent="0.15">
      <c r="B147" s="35" t="str">
        <f>IF(統計データ入力シート!F149="","",統計データ入力シート!F149)</f>
        <v>函館市</v>
      </c>
      <c r="C147" s="35" t="str">
        <f>統計データ入力シート!G149&amp;統計データ入力シート!H149</f>
        <v>東山１丁目</v>
      </c>
      <c r="D147" s="47">
        <f>IF($B147="","",IFERROR(VLOOKUP($B147&amp;$C147,統計データ入力シート!$A$9:$M$285,D$1,FALSE),""))</f>
        <v>1123</v>
      </c>
      <c r="E147" s="47">
        <f>IF($B147="","",IFERROR(VLOOKUP($B147&amp;$C147,統計データ入力シート!$A$9:$M$285,E$1,FALSE),""))</f>
        <v>326</v>
      </c>
      <c r="F147" s="47">
        <f>IF($B147="","",IFERROR(VLOOKUP($B147&amp;$C147,統計データ入力シート!$A$9:$M$285,F$1,FALSE),""))</f>
        <v>150</v>
      </c>
      <c r="G147" s="43">
        <f t="shared" si="6"/>
        <v>0.2902938557435441</v>
      </c>
      <c r="H147" s="43">
        <f t="shared" si="7"/>
        <v>0.13357079252003562</v>
      </c>
      <c r="J147"/>
      <c r="K147" s="40"/>
      <c r="L147" s="40"/>
      <c r="M147" s="40"/>
      <c r="N147" s="40"/>
      <c r="O147" s="40"/>
    </row>
    <row r="148" spans="2:15" s="33" customFormat="1" x14ac:dyDescent="0.15">
      <c r="B148" s="35" t="str">
        <f>IF(統計データ入力シート!F150="","",統計データ入力シート!F150)</f>
        <v>函館市</v>
      </c>
      <c r="C148" s="35" t="str">
        <f>統計データ入力シート!G150&amp;統計データ入力シート!H150</f>
        <v>東山２丁目</v>
      </c>
      <c r="D148" s="47">
        <f>IF($B148="","",IFERROR(VLOOKUP($B148&amp;$C148,統計データ入力シート!$A$9:$M$285,D$1,FALSE),""))</f>
        <v>2482</v>
      </c>
      <c r="E148" s="47">
        <f>IF($B148="","",IFERROR(VLOOKUP($B148&amp;$C148,統計データ入力シート!$A$9:$M$285,E$1,FALSE),""))</f>
        <v>874</v>
      </c>
      <c r="F148" s="47">
        <f>IF($B148="","",IFERROR(VLOOKUP($B148&amp;$C148,統計データ入力シート!$A$9:$M$285,F$1,FALSE),""))</f>
        <v>396</v>
      </c>
      <c r="G148" s="43">
        <f t="shared" si="6"/>
        <v>0.35213537469782435</v>
      </c>
      <c r="H148" s="43">
        <f t="shared" si="7"/>
        <v>0.15954875100725222</v>
      </c>
      <c r="J148"/>
      <c r="K148" s="40"/>
      <c r="L148" s="40"/>
      <c r="M148" s="40"/>
      <c r="N148" s="40"/>
      <c r="O148" s="40"/>
    </row>
    <row r="149" spans="2:15" s="33" customFormat="1" x14ac:dyDescent="0.15">
      <c r="B149" s="35" t="str">
        <f>IF(統計データ入力シート!F151="","",統計データ入力シート!F151)</f>
        <v>函館市</v>
      </c>
      <c r="C149" s="35" t="str">
        <f>統計データ入力シート!G151&amp;統計データ入力シート!H151</f>
        <v>東山３丁目</v>
      </c>
      <c r="D149" s="47">
        <f>IF($B149="","",IFERROR(VLOOKUP($B149&amp;$C149,統計データ入力シート!$A$9:$M$285,D$1,FALSE),""))</f>
        <v>1508</v>
      </c>
      <c r="E149" s="47">
        <f>IF($B149="","",IFERROR(VLOOKUP($B149&amp;$C149,統計データ入力シート!$A$9:$M$285,E$1,FALSE),""))</f>
        <v>415</v>
      </c>
      <c r="F149" s="47">
        <f>IF($B149="","",IFERROR(VLOOKUP($B149&amp;$C149,統計データ入力シート!$A$9:$M$285,F$1,FALSE),""))</f>
        <v>165</v>
      </c>
      <c r="G149" s="43">
        <f t="shared" si="6"/>
        <v>0.27519893899204245</v>
      </c>
      <c r="H149" s="43">
        <f t="shared" si="7"/>
        <v>0.10941644562334217</v>
      </c>
      <c r="J149"/>
      <c r="K149" s="40"/>
      <c r="L149" s="40"/>
      <c r="M149" s="40"/>
      <c r="N149" s="40"/>
      <c r="O149" s="40"/>
    </row>
    <row r="150" spans="2:15" s="33" customFormat="1" x14ac:dyDescent="0.15">
      <c r="B150" s="35" t="str">
        <f>IF(統計データ入力シート!F152="","",統計データ入力シート!F152)</f>
        <v>函館市</v>
      </c>
      <c r="C150" s="35" t="str">
        <f>統計データ入力シート!G152&amp;統計データ入力シート!H152</f>
        <v>美原</v>
      </c>
      <c r="D150" s="47">
        <f>IF($B150="","",IFERROR(VLOOKUP($B150&amp;$C150,統計データ入力シート!$A$9:$M$285,D$1,FALSE),""))</f>
        <v>13362</v>
      </c>
      <c r="E150" s="47">
        <f>IF($B150="","",IFERROR(VLOOKUP($B150&amp;$C150,統計データ入力シート!$A$9:$M$285,E$1,FALSE),""))</f>
        <v>3940</v>
      </c>
      <c r="F150" s="47">
        <f>IF($B150="","",IFERROR(VLOOKUP($B150&amp;$C150,統計データ入力シート!$A$9:$M$285,F$1,FALSE),""))</f>
        <v>1856</v>
      </c>
      <c r="G150" s="43">
        <f t="shared" si="6"/>
        <v>0.29486603801826072</v>
      </c>
      <c r="H150" s="43">
        <f t="shared" si="7"/>
        <v>0.13890136207154619</v>
      </c>
      <c r="J150"/>
      <c r="K150" s="40"/>
      <c r="L150" s="40"/>
      <c r="M150" s="40"/>
      <c r="N150" s="40"/>
      <c r="O150" s="40"/>
    </row>
    <row r="151" spans="2:15" s="33" customFormat="1" x14ac:dyDescent="0.15">
      <c r="B151" s="35" t="str">
        <f>IF(統計データ入力シート!F153="","",統計データ入力シート!F153)</f>
        <v>函館市</v>
      </c>
      <c r="C151" s="35" t="str">
        <f>統計データ入力シート!G153&amp;統計データ入力シート!H153</f>
        <v>美原１丁目</v>
      </c>
      <c r="D151" s="47">
        <f>IF($B151="","",IFERROR(VLOOKUP($B151&amp;$C151,統計データ入力シート!$A$9:$M$285,D$1,FALSE),""))</f>
        <v>2001</v>
      </c>
      <c r="E151" s="47">
        <f>IF($B151="","",IFERROR(VLOOKUP($B151&amp;$C151,統計データ入力シート!$A$9:$M$285,E$1,FALSE),""))</f>
        <v>542</v>
      </c>
      <c r="F151" s="47">
        <f>IF($B151="","",IFERROR(VLOOKUP($B151&amp;$C151,統計データ入力シート!$A$9:$M$285,F$1,FALSE),""))</f>
        <v>250</v>
      </c>
      <c r="G151" s="43">
        <f t="shared" si="6"/>
        <v>0.27086456771614192</v>
      </c>
      <c r="H151" s="43">
        <f t="shared" si="7"/>
        <v>0.12493753123438281</v>
      </c>
      <c r="J151"/>
      <c r="K151" s="40"/>
      <c r="L151" s="40"/>
      <c r="M151" s="40"/>
      <c r="N151" s="40"/>
      <c r="O151" s="40"/>
    </row>
    <row r="152" spans="2:15" s="33" customFormat="1" x14ac:dyDescent="0.15">
      <c r="B152" s="35" t="str">
        <f>IF(統計データ入力シート!F154="","",統計データ入力シート!F154)</f>
        <v>函館市</v>
      </c>
      <c r="C152" s="35" t="str">
        <f>統計データ入力シート!G154&amp;統計データ入力シート!H154</f>
        <v>美原２丁目</v>
      </c>
      <c r="D152" s="47">
        <f>IF($B152="","",IFERROR(VLOOKUP($B152&amp;$C152,統計データ入力シート!$A$9:$M$285,D$1,FALSE),""))</f>
        <v>3091</v>
      </c>
      <c r="E152" s="47">
        <f>IF($B152="","",IFERROR(VLOOKUP($B152&amp;$C152,統計データ入力シート!$A$9:$M$285,E$1,FALSE),""))</f>
        <v>896</v>
      </c>
      <c r="F152" s="47">
        <f>IF($B152="","",IFERROR(VLOOKUP($B152&amp;$C152,統計データ入力シート!$A$9:$M$285,F$1,FALSE),""))</f>
        <v>427</v>
      </c>
      <c r="G152" s="43">
        <f t="shared" si="6"/>
        <v>0.2898738272403753</v>
      </c>
      <c r="H152" s="43">
        <f t="shared" si="7"/>
        <v>0.13814299579424136</v>
      </c>
      <c r="J152"/>
      <c r="K152" s="40"/>
      <c r="L152" s="40"/>
      <c r="M152" s="40"/>
      <c r="N152" s="40"/>
      <c r="O152" s="40"/>
    </row>
    <row r="153" spans="2:15" s="33" customFormat="1" x14ac:dyDescent="0.15">
      <c r="B153" s="35" t="str">
        <f>IF(統計データ入力シート!F155="","",統計データ入力シート!F155)</f>
        <v>函館市</v>
      </c>
      <c r="C153" s="35" t="str">
        <f>統計データ入力シート!G155&amp;統計データ入力シート!H155</f>
        <v>美原３丁目</v>
      </c>
      <c r="D153" s="47">
        <f>IF($B153="","",IFERROR(VLOOKUP($B153&amp;$C153,統計データ入力シート!$A$9:$M$285,D$1,FALSE),""))</f>
        <v>3587</v>
      </c>
      <c r="E153" s="47">
        <f>IF($B153="","",IFERROR(VLOOKUP($B153&amp;$C153,統計データ入力シート!$A$9:$M$285,E$1,FALSE),""))</f>
        <v>933</v>
      </c>
      <c r="F153" s="47">
        <f>IF($B153="","",IFERROR(VLOOKUP($B153&amp;$C153,統計データ入力シート!$A$9:$M$285,F$1,FALSE),""))</f>
        <v>469</v>
      </c>
      <c r="G153" s="43">
        <f t="shared" si="6"/>
        <v>0.26010593810984112</v>
      </c>
      <c r="H153" s="43">
        <f t="shared" si="7"/>
        <v>0.13074993030387511</v>
      </c>
      <c r="J153"/>
      <c r="K153" s="40"/>
      <c r="L153" s="40"/>
      <c r="M153" s="40"/>
      <c r="N153" s="40"/>
      <c r="O153" s="40"/>
    </row>
    <row r="154" spans="2:15" s="33" customFormat="1" x14ac:dyDescent="0.15">
      <c r="B154" s="35" t="str">
        <f>IF(統計データ入力シート!F156="","",統計データ入力シート!F156)</f>
        <v>函館市</v>
      </c>
      <c r="C154" s="35" t="str">
        <f>統計データ入力シート!G156&amp;統計データ入力シート!H156</f>
        <v>美原４丁目</v>
      </c>
      <c r="D154" s="47">
        <f>IF($B154="","",IFERROR(VLOOKUP($B154&amp;$C154,統計データ入力シート!$A$9:$M$285,D$1,FALSE),""))</f>
        <v>2474</v>
      </c>
      <c r="E154" s="47">
        <f>IF($B154="","",IFERROR(VLOOKUP($B154&amp;$C154,統計データ入力シート!$A$9:$M$285,E$1,FALSE),""))</f>
        <v>824</v>
      </c>
      <c r="F154" s="47">
        <f>IF($B154="","",IFERROR(VLOOKUP($B154&amp;$C154,統計データ入力シート!$A$9:$M$285,F$1,FALSE),""))</f>
        <v>364</v>
      </c>
      <c r="G154" s="43">
        <f t="shared" si="6"/>
        <v>0.33306386418755052</v>
      </c>
      <c r="H154" s="43">
        <f t="shared" si="7"/>
        <v>0.1471301535974131</v>
      </c>
      <c r="J154"/>
      <c r="K154" s="40"/>
      <c r="L154" s="40"/>
      <c r="M154" s="40"/>
      <c r="N154" s="40"/>
      <c r="O154" s="40"/>
    </row>
    <row r="155" spans="2:15" s="33" customFormat="1" x14ac:dyDescent="0.15">
      <c r="B155" s="35" t="str">
        <f>IF(統計データ入力シート!F157="","",統計データ入力シート!F157)</f>
        <v>函館市</v>
      </c>
      <c r="C155" s="35" t="str">
        <f>統計データ入力シート!G157&amp;統計データ入力シート!H157</f>
        <v>美原５丁目</v>
      </c>
      <c r="D155" s="47">
        <f>IF($B155="","",IFERROR(VLOOKUP($B155&amp;$C155,統計データ入力シート!$A$9:$M$285,D$1,FALSE),""))</f>
        <v>2209</v>
      </c>
      <c r="E155" s="47">
        <f>IF($B155="","",IFERROR(VLOOKUP($B155&amp;$C155,統計データ入力シート!$A$9:$M$285,E$1,FALSE),""))</f>
        <v>745</v>
      </c>
      <c r="F155" s="47">
        <f>IF($B155="","",IFERROR(VLOOKUP($B155&amp;$C155,統計データ入力シート!$A$9:$M$285,F$1,FALSE),""))</f>
        <v>346</v>
      </c>
      <c r="G155" s="43">
        <f t="shared" si="6"/>
        <v>0.33725667722951563</v>
      </c>
      <c r="H155" s="43">
        <f t="shared" si="7"/>
        <v>0.15663196016296968</v>
      </c>
      <c r="J155"/>
      <c r="K155" s="40"/>
      <c r="L155" s="40"/>
      <c r="M155" s="40"/>
      <c r="N155" s="40"/>
      <c r="O155" s="40"/>
    </row>
    <row r="156" spans="2:15" s="33" customFormat="1" x14ac:dyDescent="0.15">
      <c r="B156" s="35" t="str">
        <f>IF(統計データ入力シート!F158="","",統計データ入力シート!F158)</f>
        <v>函館市</v>
      </c>
      <c r="C156" s="35" t="str">
        <f>統計データ入力シート!G158&amp;統計データ入力シート!H158</f>
        <v>赤川町</v>
      </c>
      <c r="D156" s="47">
        <f>IF($B156="","",IFERROR(VLOOKUP($B156&amp;$C156,統計データ入力シート!$A$9:$M$285,D$1,FALSE),""))</f>
        <v>1676</v>
      </c>
      <c r="E156" s="47">
        <f>IF($B156="","",IFERROR(VLOOKUP($B156&amp;$C156,統計データ入力シート!$A$9:$M$285,E$1,FALSE),""))</f>
        <v>587</v>
      </c>
      <c r="F156" s="47">
        <f>IF($B156="","",IFERROR(VLOOKUP($B156&amp;$C156,統計データ入力シート!$A$9:$M$285,F$1,FALSE),""))</f>
        <v>343</v>
      </c>
      <c r="G156" s="43">
        <f t="shared" si="6"/>
        <v>0.3502386634844869</v>
      </c>
      <c r="H156" s="43">
        <f t="shared" si="7"/>
        <v>0.20465393794749404</v>
      </c>
      <c r="J156"/>
      <c r="K156" s="40"/>
      <c r="L156" s="40"/>
      <c r="M156" s="40"/>
      <c r="N156" s="40"/>
      <c r="O156" s="40"/>
    </row>
    <row r="157" spans="2:15" s="33" customFormat="1" x14ac:dyDescent="0.15">
      <c r="B157" s="35" t="str">
        <f>IF(統計データ入力シート!F159="","",統計データ入力シート!F159)</f>
        <v>函館市</v>
      </c>
      <c r="C157" s="35" t="str">
        <f>統計データ入力シート!G159&amp;統計データ入力シート!H159</f>
        <v>赤川</v>
      </c>
      <c r="D157" s="47">
        <f>IF($B157="","",IFERROR(VLOOKUP($B157&amp;$C157,統計データ入力シート!$A$9:$M$285,D$1,FALSE),""))</f>
        <v>1846</v>
      </c>
      <c r="E157" s="47">
        <f>IF($B157="","",IFERROR(VLOOKUP($B157&amp;$C157,統計データ入力シート!$A$9:$M$285,E$1,FALSE),""))</f>
        <v>546</v>
      </c>
      <c r="F157" s="47">
        <f>IF($B157="","",IFERROR(VLOOKUP($B157&amp;$C157,統計データ入力シート!$A$9:$M$285,F$1,FALSE),""))</f>
        <v>216</v>
      </c>
      <c r="G157" s="43">
        <f t="shared" si="6"/>
        <v>0.29577464788732394</v>
      </c>
      <c r="H157" s="43">
        <f t="shared" si="7"/>
        <v>0.11700975081256772</v>
      </c>
      <c r="J157"/>
      <c r="K157" s="40"/>
      <c r="L157" s="40"/>
      <c r="M157" s="40"/>
      <c r="N157" s="40"/>
      <c r="O157" s="40"/>
    </row>
    <row r="158" spans="2:15" s="33" customFormat="1" x14ac:dyDescent="0.15">
      <c r="B158" s="35" t="str">
        <f>IF(統計データ入力シート!F160="","",統計データ入力シート!F160)</f>
        <v>函館市</v>
      </c>
      <c r="C158" s="35" t="str">
        <f>統計データ入力シート!G160&amp;統計データ入力シート!H160</f>
        <v>亀田中野町</v>
      </c>
      <c r="D158" s="47">
        <f>IF($B158="","",IFERROR(VLOOKUP($B158&amp;$C158,統計データ入力シート!$A$9:$M$285,D$1,FALSE),""))</f>
        <v>601</v>
      </c>
      <c r="E158" s="47">
        <f>IF($B158="","",IFERROR(VLOOKUP($B158&amp;$C158,統計データ入力シート!$A$9:$M$285,E$1,FALSE),""))</f>
        <v>161</v>
      </c>
      <c r="F158" s="47">
        <f>IF($B158="","",IFERROR(VLOOKUP($B158&amp;$C158,統計データ入力シート!$A$9:$M$285,F$1,FALSE),""))</f>
        <v>78</v>
      </c>
      <c r="G158" s="43">
        <f t="shared" si="6"/>
        <v>0.26788685524126454</v>
      </c>
      <c r="H158" s="43">
        <f t="shared" si="7"/>
        <v>0.12978369384359401</v>
      </c>
      <c r="J158"/>
      <c r="K158" s="40"/>
      <c r="L158" s="40"/>
      <c r="M158" s="40"/>
      <c r="N158" s="40"/>
      <c r="O158" s="40"/>
    </row>
    <row r="159" spans="2:15" s="33" customFormat="1" x14ac:dyDescent="0.15">
      <c r="B159" s="35" t="str">
        <f>IF(統計データ入力シート!F161="","",統計データ入力シート!F161)</f>
        <v>函館市</v>
      </c>
      <c r="C159" s="35" t="str">
        <f>統計データ入力シート!G161&amp;統計データ入力シート!H161</f>
        <v>水元町</v>
      </c>
      <c r="D159" s="47" t="str">
        <f>IF($B159="","",IFERROR(VLOOKUP($B159&amp;$C159,統計データ入力シート!$A$9:$M$285,D$1,FALSE),""))</f>
        <v>-</v>
      </c>
      <c r="E159" s="47" t="str">
        <f>IF($B159="","",IFERROR(VLOOKUP($B159&amp;$C159,統計データ入力シート!$A$9:$M$285,E$1,FALSE),""))</f>
        <v>-</v>
      </c>
      <c r="F159" s="47" t="str">
        <f>IF($B159="","",IFERROR(VLOOKUP($B159&amp;$C159,統計データ入力シート!$A$9:$M$285,F$1,FALSE),""))</f>
        <v>-</v>
      </c>
      <c r="G159" s="43" t="str">
        <f t="shared" si="6"/>
        <v>-</v>
      </c>
      <c r="H159" s="43" t="str">
        <f t="shared" si="7"/>
        <v>-</v>
      </c>
      <c r="J159"/>
      <c r="K159" s="40"/>
      <c r="L159" s="40"/>
      <c r="M159" s="40"/>
      <c r="N159" s="40"/>
      <c r="O159" s="40"/>
    </row>
    <row r="160" spans="2:15" s="33" customFormat="1" x14ac:dyDescent="0.15">
      <c r="B160" s="35" t="str">
        <f>IF(統計データ入力シート!F162="","",統計データ入力シート!F162)</f>
        <v>函館市</v>
      </c>
      <c r="C160" s="35" t="str">
        <f>統計データ入力シート!G162&amp;統計データ入力シート!H162</f>
        <v>亀田大森町</v>
      </c>
      <c r="D160" s="47" t="str">
        <f>IF($B160="","",IFERROR(VLOOKUP($B160&amp;$C160,統計データ入力シート!$A$9:$M$285,D$1,FALSE),""))</f>
        <v>-</v>
      </c>
      <c r="E160" s="47" t="str">
        <f>IF($B160="","",IFERROR(VLOOKUP($B160&amp;$C160,統計データ入力シート!$A$9:$M$285,E$1,FALSE),""))</f>
        <v>-</v>
      </c>
      <c r="F160" s="47" t="str">
        <f>IF($B160="","",IFERROR(VLOOKUP($B160&amp;$C160,統計データ入力シート!$A$9:$M$285,F$1,FALSE),""))</f>
        <v>-</v>
      </c>
      <c r="G160" s="43" t="str">
        <f t="shared" si="6"/>
        <v>-</v>
      </c>
      <c r="H160" s="43" t="str">
        <f t="shared" si="7"/>
        <v>-</v>
      </c>
      <c r="J160"/>
      <c r="K160" s="40"/>
      <c r="L160" s="40"/>
      <c r="M160" s="40"/>
      <c r="N160" s="40"/>
      <c r="O160" s="40"/>
    </row>
    <row r="161" spans="2:15" s="33" customFormat="1" x14ac:dyDescent="0.15">
      <c r="B161" s="35" t="str">
        <f>IF(統計データ入力シート!F163="","",統計データ入力シート!F163)</f>
        <v>函館市</v>
      </c>
      <c r="C161" s="35" t="str">
        <f>統計データ入力シート!G163&amp;統計データ入力シート!H163</f>
        <v>石川町</v>
      </c>
      <c r="D161" s="47">
        <f>IF($B161="","",IFERROR(VLOOKUP($B161&amp;$C161,統計データ入力シート!$A$9:$M$285,D$1,FALSE),""))</f>
        <v>4834</v>
      </c>
      <c r="E161" s="47">
        <f>IF($B161="","",IFERROR(VLOOKUP($B161&amp;$C161,統計データ入力シート!$A$9:$M$285,E$1,FALSE),""))</f>
        <v>1201</v>
      </c>
      <c r="F161" s="47">
        <f>IF($B161="","",IFERROR(VLOOKUP($B161&amp;$C161,統計データ入力シート!$A$9:$M$285,F$1,FALSE),""))</f>
        <v>744</v>
      </c>
      <c r="G161" s="43">
        <f t="shared" si="6"/>
        <v>0.2484484898634671</v>
      </c>
      <c r="H161" s="43">
        <f t="shared" si="7"/>
        <v>0.15390980554406289</v>
      </c>
      <c r="J161"/>
      <c r="K161" s="40"/>
      <c r="L161" s="40"/>
      <c r="M161" s="40"/>
      <c r="N161" s="40"/>
      <c r="O161" s="40"/>
    </row>
    <row r="162" spans="2:15" s="33" customFormat="1" x14ac:dyDescent="0.15">
      <c r="B162" s="35" t="str">
        <f>IF(統計データ入力シート!F164="","",統計データ入力シート!F164)</f>
        <v>函館市</v>
      </c>
      <c r="C162" s="35" t="str">
        <f>統計データ入力シート!G164&amp;統計データ入力シート!H164</f>
        <v>桔梗</v>
      </c>
      <c r="D162" s="47">
        <f>IF($B162="","",IFERROR(VLOOKUP($B162&amp;$C162,統計データ入力シート!$A$9:$M$285,D$1,FALSE),""))</f>
        <v>8683</v>
      </c>
      <c r="E162" s="47">
        <f>IF($B162="","",IFERROR(VLOOKUP($B162&amp;$C162,統計データ入力シート!$A$9:$M$285,E$1,FALSE),""))</f>
        <v>2369</v>
      </c>
      <c r="F162" s="47">
        <f>IF($B162="","",IFERROR(VLOOKUP($B162&amp;$C162,統計データ入力シート!$A$9:$M$285,F$1,FALSE),""))</f>
        <v>1166</v>
      </c>
      <c r="G162" s="43">
        <f t="shared" si="6"/>
        <v>0.2728319705171024</v>
      </c>
      <c r="H162" s="43">
        <f t="shared" si="7"/>
        <v>0.13428538523551767</v>
      </c>
      <c r="J162"/>
      <c r="K162" s="40"/>
      <c r="L162" s="40"/>
      <c r="M162" s="40"/>
      <c r="N162" s="40"/>
      <c r="O162" s="40"/>
    </row>
    <row r="163" spans="2:15" s="33" customFormat="1" x14ac:dyDescent="0.15">
      <c r="B163" s="35" t="str">
        <f>IF(統計データ入力シート!F165="","",統計データ入力シート!F165)</f>
        <v>函館市</v>
      </c>
      <c r="C163" s="35" t="str">
        <f>統計データ入力シート!G165&amp;統計データ入力シート!H165</f>
        <v>桔梗１丁目</v>
      </c>
      <c r="D163" s="47">
        <f>IF($B163="","",IFERROR(VLOOKUP($B163&amp;$C163,統計データ入力シート!$A$9:$M$285,D$1,FALSE),""))</f>
        <v>1393</v>
      </c>
      <c r="E163" s="47">
        <f>IF($B163="","",IFERROR(VLOOKUP($B163&amp;$C163,統計データ入力シート!$A$9:$M$285,E$1,FALSE),""))</f>
        <v>579</v>
      </c>
      <c r="F163" s="47">
        <f>IF($B163="","",IFERROR(VLOOKUP($B163&amp;$C163,統計データ入力シート!$A$9:$M$285,F$1,FALSE),""))</f>
        <v>400</v>
      </c>
      <c r="G163" s="43">
        <f t="shared" si="6"/>
        <v>0.41564967695620963</v>
      </c>
      <c r="H163" s="43">
        <f t="shared" si="7"/>
        <v>0.28715003589375449</v>
      </c>
      <c r="J163"/>
      <c r="K163" s="40"/>
      <c r="L163" s="40"/>
      <c r="M163" s="40"/>
      <c r="N163" s="40"/>
      <c r="O163" s="40"/>
    </row>
    <row r="164" spans="2:15" s="33" customFormat="1" x14ac:dyDescent="0.15">
      <c r="B164" s="35" t="str">
        <f>IF(統計データ入力シート!F166="","",統計データ入力シート!F166)</f>
        <v>函館市</v>
      </c>
      <c r="C164" s="35" t="str">
        <f>統計データ入力シート!G166&amp;統計データ入力シート!H166</f>
        <v>桔梗２丁目</v>
      </c>
      <c r="D164" s="47">
        <f>IF($B164="","",IFERROR(VLOOKUP($B164&amp;$C164,統計データ入力シート!$A$9:$M$285,D$1,FALSE),""))</f>
        <v>1622</v>
      </c>
      <c r="E164" s="47">
        <f>IF($B164="","",IFERROR(VLOOKUP($B164&amp;$C164,統計データ入力シート!$A$9:$M$285,E$1,FALSE),""))</f>
        <v>360</v>
      </c>
      <c r="F164" s="47">
        <f>IF($B164="","",IFERROR(VLOOKUP($B164&amp;$C164,統計データ入力シート!$A$9:$M$285,F$1,FALSE),""))</f>
        <v>139</v>
      </c>
      <c r="G164" s="43">
        <f t="shared" si="6"/>
        <v>0.2219482120838471</v>
      </c>
      <c r="H164" s="43">
        <f t="shared" si="7"/>
        <v>8.5696670776818737E-2</v>
      </c>
      <c r="J164"/>
      <c r="K164" s="40"/>
      <c r="L164" s="40"/>
      <c r="M164" s="40"/>
      <c r="N164" s="40"/>
      <c r="O164" s="40"/>
    </row>
    <row r="165" spans="2:15" s="33" customFormat="1" x14ac:dyDescent="0.15">
      <c r="B165" s="35" t="str">
        <f>IF(統計データ入力シート!F167="","",統計データ入力シート!F167)</f>
        <v>函館市</v>
      </c>
      <c r="C165" s="35" t="str">
        <f>統計データ入力シート!G167&amp;統計データ入力シート!H167</f>
        <v>桔梗３丁目</v>
      </c>
      <c r="D165" s="47">
        <f>IF($B165="","",IFERROR(VLOOKUP($B165&amp;$C165,統計データ入力シート!$A$9:$M$285,D$1,FALSE),""))</f>
        <v>1666</v>
      </c>
      <c r="E165" s="47">
        <f>IF($B165="","",IFERROR(VLOOKUP($B165&amp;$C165,統計データ入力シート!$A$9:$M$285,E$1,FALSE),""))</f>
        <v>449</v>
      </c>
      <c r="F165" s="47">
        <f>IF($B165="","",IFERROR(VLOOKUP($B165&amp;$C165,統計データ入力シート!$A$9:$M$285,F$1,FALSE),""))</f>
        <v>208</v>
      </c>
      <c r="G165" s="43">
        <f t="shared" si="6"/>
        <v>0.2695078031212485</v>
      </c>
      <c r="H165" s="43">
        <f t="shared" si="7"/>
        <v>0.12484993997599039</v>
      </c>
      <c r="J165"/>
      <c r="K165" s="40"/>
      <c r="L165" s="40"/>
      <c r="M165" s="40"/>
      <c r="N165" s="40"/>
      <c r="O165" s="40"/>
    </row>
    <row r="166" spans="2:15" s="33" customFormat="1" x14ac:dyDescent="0.15">
      <c r="B166" s="35" t="str">
        <f>IF(統計データ入力シート!F168="","",統計データ入力シート!F168)</f>
        <v>函館市</v>
      </c>
      <c r="C166" s="35" t="str">
        <f>統計データ入力シート!G168&amp;統計データ入力シート!H168</f>
        <v>桔梗４丁目</v>
      </c>
      <c r="D166" s="47">
        <f>IF($B166="","",IFERROR(VLOOKUP($B166&amp;$C166,統計データ入力シート!$A$9:$M$285,D$1,FALSE),""))</f>
        <v>1791</v>
      </c>
      <c r="E166" s="47">
        <f>IF($B166="","",IFERROR(VLOOKUP($B166&amp;$C166,統計データ入力シート!$A$9:$M$285,E$1,FALSE),""))</f>
        <v>545</v>
      </c>
      <c r="F166" s="47">
        <f>IF($B166="","",IFERROR(VLOOKUP($B166&amp;$C166,統計データ入力シート!$A$9:$M$285,F$1,FALSE),""))</f>
        <v>205</v>
      </c>
      <c r="G166" s="43">
        <f t="shared" si="6"/>
        <v>0.30429927414852037</v>
      </c>
      <c r="H166" s="43">
        <f t="shared" si="7"/>
        <v>0.11446119486320491</v>
      </c>
      <c r="J166"/>
      <c r="K166" s="40"/>
      <c r="L166" s="40"/>
      <c r="M166" s="40"/>
      <c r="N166" s="40"/>
      <c r="O166" s="40"/>
    </row>
    <row r="167" spans="2:15" s="33" customFormat="1" x14ac:dyDescent="0.15">
      <c r="B167" s="35" t="str">
        <f>IF(統計データ入力シート!F169="","",統計データ入力シート!F169)</f>
        <v>函館市</v>
      </c>
      <c r="C167" s="35" t="str">
        <f>統計データ入力シート!G169&amp;統計データ入力シート!H169</f>
        <v>桔梗５丁目</v>
      </c>
      <c r="D167" s="47">
        <f>IF($B167="","",IFERROR(VLOOKUP($B167&amp;$C167,統計データ入力シート!$A$9:$M$285,D$1,FALSE),""))</f>
        <v>2211</v>
      </c>
      <c r="E167" s="47">
        <f>IF($B167="","",IFERROR(VLOOKUP($B167&amp;$C167,統計データ入力シート!$A$9:$M$285,E$1,FALSE),""))</f>
        <v>436</v>
      </c>
      <c r="F167" s="47">
        <f>IF($B167="","",IFERROR(VLOOKUP($B167&amp;$C167,統計データ入力シート!$A$9:$M$285,F$1,FALSE),""))</f>
        <v>214</v>
      </c>
      <c r="G167" s="43">
        <f t="shared" si="6"/>
        <v>0.19719583898688375</v>
      </c>
      <c r="H167" s="43">
        <f t="shared" si="7"/>
        <v>9.6788783355947539E-2</v>
      </c>
      <c r="J167"/>
      <c r="K167" s="40"/>
      <c r="L167" s="40"/>
      <c r="M167" s="40"/>
      <c r="N167" s="40"/>
      <c r="O167" s="40"/>
    </row>
    <row r="168" spans="2:15" s="33" customFormat="1" x14ac:dyDescent="0.15">
      <c r="B168" s="35" t="str">
        <f>IF(統計データ入力シート!F170="","",統計データ入力シート!F170)</f>
        <v>函館市</v>
      </c>
      <c r="C168" s="35" t="str">
        <f>統計データ入力シート!G170&amp;統計データ入力シート!H170</f>
        <v>桔梗町</v>
      </c>
      <c r="D168" s="47">
        <f>IF($B168="","",IFERROR(VLOOKUP($B168&amp;$C168,統計データ入力シート!$A$9:$M$285,D$1,FALSE),""))</f>
        <v>4752</v>
      </c>
      <c r="E168" s="47">
        <f>IF($B168="","",IFERROR(VLOOKUP($B168&amp;$C168,統計データ入力シート!$A$9:$M$285,E$1,FALSE),""))</f>
        <v>1049</v>
      </c>
      <c r="F168" s="47">
        <f>IF($B168="","",IFERROR(VLOOKUP($B168&amp;$C168,統計データ入力シート!$A$9:$M$285,F$1,FALSE),""))</f>
        <v>624</v>
      </c>
      <c r="G168" s="43">
        <f t="shared" si="6"/>
        <v>0.22074915824915825</v>
      </c>
      <c r="H168" s="43">
        <f t="shared" si="7"/>
        <v>0.13131313131313133</v>
      </c>
      <c r="J168"/>
      <c r="K168" s="40"/>
      <c r="L168" s="40"/>
      <c r="M168" s="40"/>
      <c r="N168" s="40"/>
      <c r="O168" s="40"/>
    </row>
    <row r="169" spans="2:15" s="33" customFormat="1" x14ac:dyDescent="0.15">
      <c r="B169" s="35" t="str">
        <f>IF(統計データ入力シート!F171="","",統計データ入力シート!F171)</f>
        <v>函館市</v>
      </c>
      <c r="C169" s="35" t="str">
        <f>統計データ入力シート!G171&amp;統計データ入力シート!H171</f>
        <v>西桔梗町</v>
      </c>
      <c r="D169" s="47">
        <f>IF($B169="","",IFERROR(VLOOKUP($B169&amp;$C169,統計データ入力シート!$A$9:$M$285,D$1,FALSE),""))</f>
        <v>2982</v>
      </c>
      <c r="E169" s="47">
        <f>IF($B169="","",IFERROR(VLOOKUP($B169&amp;$C169,統計データ入力シート!$A$9:$M$285,E$1,FALSE),""))</f>
        <v>703</v>
      </c>
      <c r="F169" s="47">
        <f>IF($B169="","",IFERROR(VLOOKUP($B169&amp;$C169,統計データ入力シート!$A$9:$M$285,F$1,FALSE),""))</f>
        <v>348</v>
      </c>
      <c r="G169" s="43">
        <f t="shared" si="6"/>
        <v>0.23574782025486252</v>
      </c>
      <c r="H169" s="43">
        <f t="shared" si="7"/>
        <v>0.11670020120724346</v>
      </c>
      <c r="J169"/>
      <c r="K169" s="40"/>
      <c r="L169" s="40"/>
      <c r="M169" s="40"/>
      <c r="N169" s="40"/>
      <c r="O169" s="40"/>
    </row>
    <row r="170" spans="2:15" s="33" customFormat="1" x14ac:dyDescent="0.15">
      <c r="B170" s="35" t="str">
        <f>IF(統計データ入力シート!F172="","",統計データ入力シート!F172)</f>
        <v>函館市</v>
      </c>
      <c r="C170" s="35" t="str">
        <f>統計データ入力シート!G172&amp;統計データ入力シート!H172</f>
        <v>昭和町</v>
      </c>
      <c r="D170" s="47">
        <f>IF($B170="","",IFERROR(VLOOKUP($B170&amp;$C170,統計データ入力シート!$A$9:$M$285,D$1,FALSE),""))</f>
        <v>854</v>
      </c>
      <c r="E170" s="47">
        <f>IF($B170="","",IFERROR(VLOOKUP($B170&amp;$C170,統計データ入力シート!$A$9:$M$285,E$1,FALSE),""))</f>
        <v>185</v>
      </c>
      <c r="F170" s="47">
        <f>IF($B170="","",IFERROR(VLOOKUP($B170&amp;$C170,統計データ入力シート!$A$9:$M$285,F$1,FALSE),""))</f>
        <v>78</v>
      </c>
      <c r="G170" s="43">
        <f t="shared" si="6"/>
        <v>0.21662763466042154</v>
      </c>
      <c r="H170" s="43">
        <f t="shared" si="7"/>
        <v>9.1334894613583142E-2</v>
      </c>
      <c r="J170"/>
      <c r="K170" s="40"/>
      <c r="L170" s="40"/>
      <c r="M170" s="40"/>
      <c r="N170" s="40"/>
      <c r="O170" s="40"/>
    </row>
    <row r="171" spans="2:15" s="33" customFormat="1" x14ac:dyDescent="0.15">
      <c r="B171" s="35" t="str">
        <f>IF(統計データ入力シート!F173="","",統計データ入力シート!F173)</f>
        <v>函館市</v>
      </c>
      <c r="C171" s="35" t="str">
        <f>統計データ入力シート!G173&amp;統計データ入力シート!H173</f>
        <v>昭和</v>
      </c>
      <c r="D171" s="47">
        <f>IF($B171="","",IFERROR(VLOOKUP($B171&amp;$C171,統計データ入力シート!$A$9:$M$285,D$1,FALSE),""))</f>
        <v>10559</v>
      </c>
      <c r="E171" s="47">
        <f>IF($B171="","",IFERROR(VLOOKUP($B171&amp;$C171,統計データ入力シート!$A$9:$M$285,E$1,FALSE),""))</f>
        <v>2641</v>
      </c>
      <c r="F171" s="47">
        <f>IF($B171="","",IFERROR(VLOOKUP($B171&amp;$C171,統計データ入力シート!$A$9:$M$285,F$1,FALSE),""))</f>
        <v>1182</v>
      </c>
      <c r="G171" s="43">
        <f t="shared" si="6"/>
        <v>0.25011838242257789</v>
      </c>
      <c r="H171" s="43">
        <f t="shared" si="7"/>
        <v>0.1119424187896581</v>
      </c>
      <c r="J171"/>
      <c r="K171" s="40"/>
      <c r="L171" s="40"/>
      <c r="M171" s="40"/>
      <c r="N171" s="40"/>
      <c r="O171" s="40"/>
    </row>
    <row r="172" spans="2:15" s="33" customFormat="1" x14ac:dyDescent="0.15">
      <c r="B172" s="35" t="str">
        <f>IF(統計データ入力シート!F174="","",統計データ入力シート!F174)</f>
        <v>函館市</v>
      </c>
      <c r="C172" s="35" t="str">
        <f>統計データ入力シート!G174&amp;統計データ入力シート!H174</f>
        <v>昭和１丁目</v>
      </c>
      <c r="D172" s="47">
        <f>IF($B172="","",IFERROR(VLOOKUP($B172&amp;$C172,統計データ入力シート!$A$9:$M$285,D$1,FALSE),""))</f>
        <v>1920</v>
      </c>
      <c r="E172" s="47">
        <f>IF($B172="","",IFERROR(VLOOKUP($B172&amp;$C172,統計データ入力シート!$A$9:$M$285,E$1,FALSE),""))</f>
        <v>582</v>
      </c>
      <c r="F172" s="47">
        <f>IF($B172="","",IFERROR(VLOOKUP($B172&amp;$C172,統計データ入力シート!$A$9:$M$285,F$1,FALSE),""))</f>
        <v>298</v>
      </c>
      <c r="G172" s="43">
        <f t="shared" si="6"/>
        <v>0.30312499999999998</v>
      </c>
      <c r="H172" s="43">
        <f t="shared" si="7"/>
        <v>0.15520833333333334</v>
      </c>
      <c r="J172"/>
      <c r="K172" s="40"/>
      <c r="L172" s="40"/>
      <c r="M172" s="40"/>
      <c r="N172" s="40"/>
      <c r="O172" s="40"/>
    </row>
    <row r="173" spans="2:15" s="33" customFormat="1" x14ac:dyDescent="0.15">
      <c r="B173" s="35" t="str">
        <f>IF(統計データ入力シート!F175="","",統計データ入力シート!F175)</f>
        <v>函館市</v>
      </c>
      <c r="C173" s="35" t="str">
        <f>統計データ入力シート!G175&amp;統計データ入力シート!H175</f>
        <v>昭和２丁目</v>
      </c>
      <c r="D173" s="47">
        <f>IF($B173="","",IFERROR(VLOOKUP($B173&amp;$C173,統計データ入力シート!$A$9:$M$285,D$1,FALSE),""))</f>
        <v>2741</v>
      </c>
      <c r="E173" s="47">
        <f>IF($B173="","",IFERROR(VLOOKUP($B173&amp;$C173,統計データ入力シート!$A$9:$M$285,E$1,FALSE),""))</f>
        <v>754</v>
      </c>
      <c r="F173" s="47">
        <f>IF($B173="","",IFERROR(VLOOKUP($B173&amp;$C173,統計データ入力シート!$A$9:$M$285,F$1,FALSE),""))</f>
        <v>356</v>
      </c>
      <c r="G173" s="43">
        <f t="shared" si="6"/>
        <v>0.27508208682962421</v>
      </c>
      <c r="H173" s="43">
        <f t="shared" si="7"/>
        <v>0.12987960598321779</v>
      </c>
      <c r="J173"/>
      <c r="K173" s="40"/>
      <c r="L173" s="40"/>
      <c r="M173" s="40"/>
      <c r="N173" s="40"/>
      <c r="O173" s="40"/>
    </row>
    <row r="174" spans="2:15" s="33" customFormat="1" x14ac:dyDescent="0.15">
      <c r="B174" s="35" t="str">
        <f>IF(統計データ入力シート!F176="","",統計データ入力シート!F176)</f>
        <v>函館市</v>
      </c>
      <c r="C174" s="35" t="str">
        <f>統計データ入力シート!G176&amp;統計データ入力シート!H176</f>
        <v>昭和３丁目</v>
      </c>
      <c r="D174" s="47">
        <f>IF($B174="","",IFERROR(VLOOKUP($B174&amp;$C174,統計データ入力シート!$A$9:$M$285,D$1,FALSE),""))</f>
        <v>2346</v>
      </c>
      <c r="E174" s="47">
        <f>IF($B174="","",IFERROR(VLOOKUP($B174&amp;$C174,統計データ入力シート!$A$9:$M$285,E$1,FALSE),""))</f>
        <v>586</v>
      </c>
      <c r="F174" s="47">
        <f>IF($B174="","",IFERROR(VLOOKUP($B174&amp;$C174,統計データ入力シート!$A$9:$M$285,F$1,FALSE),""))</f>
        <v>237</v>
      </c>
      <c r="G174" s="43">
        <f t="shared" si="6"/>
        <v>0.24978687127024723</v>
      </c>
      <c r="H174" s="43">
        <f t="shared" si="7"/>
        <v>0.1010230179028133</v>
      </c>
      <c r="J174"/>
      <c r="K174" s="40"/>
      <c r="L174" s="40"/>
      <c r="M174" s="40"/>
      <c r="N174" s="40"/>
      <c r="O174" s="40"/>
    </row>
    <row r="175" spans="2:15" s="33" customFormat="1" x14ac:dyDescent="0.15">
      <c r="B175" s="35" t="str">
        <f>IF(統計データ入力シート!F177="","",統計データ入力シート!F177)</f>
        <v>函館市</v>
      </c>
      <c r="C175" s="35" t="str">
        <f>統計データ入力シート!G177&amp;統計データ入力シート!H177</f>
        <v>昭和４丁目</v>
      </c>
      <c r="D175" s="47">
        <f>IF($B175="","",IFERROR(VLOOKUP($B175&amp;$C175,統計データ入力シート!$A$9:$M$285,D$1,FALSE),""))</f>
        <v>3552</v>
      </c>
      <c r="E175" s="47">
        <f>IF($B175="","",IFERROR(VLOOKUP($B175&amp;$C175,統計データ入力シート!$A$9:$M$285,E$1,FALSE),""))</f>
        <v>719</v>
      </c>
      <c r="F175" s="47">
        <f>IF($B175="","",IFERROR(VLOOKUP($B175&amp;$C175,統計データ入力シート!$A$9:$M$285,F$1,FALSE),""))</f>
        <v>291</v>
      </c>
      <c r="G175" s="43">
        <f t="shared" si="6"/>
        <v>0.20242117117117117</v>
      </c>
      <c r="H175" s="43">
        <f t="shared" si="7"/>
        <v>8.1925675675675672E-2</v>
      </c>
      <c r="J175"/>
      <c r="K175" s="40"/>
      <c r="L175" s="40"/>
      <c r="M175" s="40"/>
      <c r="N175" s="40"/>
      <c r="O175" s="40"/>
    </row>
    <row r="176" spans="2:15" s="33" customFormat="1" x14ac:dyDescent="0.15">
      <c r="B176" s="35" t="str">
        <f>IF(統計データ入力シート!F178="","",統計データ入力シート!F178)</f>
        <v>函館市</v>
      </c>
      <c r="C176" s="35" t="str">
        <f>統計データ入力シート!G178&amp;統計データ入力シート!H178</f>
        <v>亀田本町</v>
      </c>
      <c r="D176" s="47">
        <f>IF($B176="","",IFERROR(VLOOKUP($B176&amp;$C176,統計データ入力シート!$A$9:$M$285,D$1,FALSE),""))</f>
        <v>3187</v>
      </c>
      <c r="E176" s="47">
        <f>IF($B176="","",IFERROR(VLOOKUP($B176&amp;$C176,統計データ入力シート!$A$9:$M$285,E$1,FALSE),""))</f>
        <v>1096</v>
      </c>
      <c r="F176" s="47">
        <f>IF($B176="","",IFERROR(VLOOKUP($B176&amp;$C176,統計データ入力シート!$A$9:$M$285,F$1,FALSE),""))</f>
        <v>611</v>
      </c>
      <c r="G176" s="43">
        <f t="shared" si="6"/>
        <v>0.34389708189519924</v>
      </c>
      <c r="H176" s="43">
        <f t="shared" si="7"/>
        <v>0.19171634766237841</v>
      </c>
      <c r="J176"/>
      <c r="K176" s="40"/>
      <c r="L176" s="40"/>
      <c r="M176" s="40"/>
      <c r="N176" s="40"/>
      <c r="O176" s="40"/>
    </row>
    <row r="177" spans="2:15" s="33" customFormat="1" x14ac:dyDescent="0.15">
      <c r="B177" s="35" t="str">
        <f>IF(統計データ入力シート!F179="","",統計データ入力シート!F179)</f>
        <v>函館市</v>
      </c>
      <c r="C177" s="35" t="str">
        <f>統計データ入力シート!G179&amp;統計データ入力シート!H179</f>
        <v>亀田港町</v>
      </c>
      <c r="D177" s="47">
        <f>IF($B177="","",IFERROR(VLOOKUP($B177&amp;$C177,統計データ入力シート!$A$9:$M$285,D$1,FALSE),""))</f>
        <v>4120</v>
      </c>
      <c r="E177" s="47">
        <f>IF($B177="","",IFERROR(VLOOKUP($B177&amp;$C177,統計データ入力シート!$A$9:$M$285,E$1,FALSE),""))</f>
        <v>1222</v>
      </c>
      <c r="F177" s="47">
        <f>IF($B177="","",IFERROR(VLOOKUP($B177&amp;$C177,統計データ入力シート!$A$9:$M$285,F$1,FALSE),""))</f>
        <v>604</v>
      </c>
      <c r="G177" s="43">
        <f t="shared" si="6"/>
        <v>0.29660194174757282</v>
      </c>
      <c r="H177" s="43">
        <f t="shared" si="7"/>
        <v>0.14660194174757282</v>
      </c>
      <c r="J177"/>
      <c r="K177" s="40"/>
      <c r="L177" s="40"/>
      <c r="M177" s="40"/>
      <c r="N177" s="40"/>
      <c r="O177" s="40"/>
    </row>
    <row r="178" spans="2:15" s="33" customFormat="1" x14ac:dyDescent="0.15">
      <c r="B178" s="35" t="str">
        <f>IF(統計データ入力シート!F180="","",統計データ入力シート!F180)</f>
        <v>函館市</v>
      </c>
      <c r="C178" s="35" t="str">
        <f>統計データ入力シート!G180&amp;統計データ入力シート!H180</f>
        <v>陣川</v>
      </c>
      <c r="D178" s="47">
        <f>IF($B178="","",IFERROR(VLOOKUP($B178&amp;$C178,統計データ入力シート!$A$9:$M$285,D$1,FALSE),""))</f>
        <v>1271</v>
      </c>
      <c r="E178" s="47">
        <f>IF($B178="","",IFERROR(VLOOKUP($B178&amp;$C178,統計データ入力シート!$A$9:$M$285,E$1,FALSE),""))</f>
        <v>371</v>
      </c>
      <c r="F178" s="47">
        <f>IF($B178="","",IFERROR(VLOOKUP($B178&amp;$C178,統計データ入力シート!$A$9:$M$285,F$1,FALSE),""))</f>
        <v>151</v>
      </c>
      <c r="G178" s="43">
        <f t="shared" si="6"/>
        <v>0.29189614476789927</v>
      </c>
      <c r="H178" s="43">
        <f t="shared" si="7"/>
        <v>0.11880409126671912</v>
      </c>
      <c r="J178"/>
      <c r="K178" s="40"/>
      <c r="L178" s="40"/>
      <c r="M178" s="40"/>
      <c r="N178" s="40"/>
      <c r="O178" s="40"/>
    </row>
    <row r="179" spans="2:15" s="33" customFormat="1" x14ac:dyDescent="0.15">
      <c r="B179" s="35" t="str">
        <f>IF(統計データ入力シート!F181="","",統計データ入力シート!F181)</f>
        <v>函館市</v>
      </c>
      <c r="C179" s="35" t="str">
        <f>統計データ入力シート!G181&amp;統計データ入力シート!H181</f>
        <v>陣川１丁目</v>
      </c>
      <c r="D179" s="47">
        <f>IF($B179="","",IFERROR(VLOOKUP($B179&amp;$C179,統計データ入力シート!$A$9:$M$285,D$1,FALSE),""))</f>
        <v>683</v>
      </c>
      <c r="E179" s="47">
        <f>IF($B179="","",IFERROR(VLOOKUP($B179&amp;$C179,統計データ入力シート!$A$9:$M$285,E$1,FALSE),""))</f>
        <v>206</v>
      </c>
      <c r="F179" s="47">
        <f>IF($B179="","",IFERROR(VLOOKUP($B179&amp;$C179,統計データ入力シート!$A$9:$M$285,F$1,FALSE),""))</f>
        <v>90</v>
      </c>
      <c r="G179" s="43">
        <f t="shared" si="6"/>
        <v>0.30161054172767204</v>
      </c>
      <c r="H179" s="43">
        <f t="shared" si="7"/>
        <v>0.13177159590043924</v>
      </c>
      <c r="J179"/>
      <c r="K179" s="40"/>
      <c r="L179" s="40"/>
      <c r="M179" s="40"/>
      <c r="N179" s="40"/>
      <c r="O179" s="40"/>
    </row>
    <row r="180" spans="2:15" s="33" customFormat="1" x14ac:dyDescent="0.15">
      <c r="B180" s="35" t="str">
        <f>IF(統計データ入力シート!F182="","",統計データ入力シート!F182)</f>
        <v>函館市</v>
      </c>
      <c r="C180" s="35" t="str">
        <f>統計データ入力シート!G182&amp;統計データ入力シート!H182</f>
        <v>陣川２丁目</v>
      </c>
      <c r="D180" s="47">
        <f>IF($B180="","",IFERROR(VLOOKUP($B180&amp;$C180,統計データ入力シート!$A$9:$M$285,D$1,FALSE),""))</f>
        <v>588</v>
      </c>
      <c r="E180" s="47">
        <f>IF($B180="","",IFERROR(VLOOKUP($B180&amp;$C180,統計データ入力シート!$A$9:$M$285,E$1,FALSE),""))</f>
        <v>165</v>
      </c>
      <c r="F180" s="47">
        <f>IF($B180="","",IFERROR(VLOOKUP($B180&amp;$C180,統計データ入力シート!$A$9:$M$285,F$1,FALSE),""))</f>
        <v>61</v>
      </c>
      <c r="G180" s="43">
        <f t="shared" si="6"/>
        <v>0.28061224489795916</v>
      </c>
      <c r="H180" s="43">
        <f t="shared" si="7"/>
        <v>0.10374149659863946</v>
      </c>
      <c r="J180"/>
      <c r="K180" s="40"/>
      <c r="L180" s="40"/>
      <c r="M180" s="40"/>
      <c r="N180" s="40"/>
      <c r="O180" s="40"/>
    </row>
    <row r="181" spans="2:15" s="33" customFormat="1" x14ac:dyDescent="0.15">
      <c r="B181" s="35" t="str">
        <f>IF(統計データ入力シート!F183="","",統計データ入力シート!F183)</f>
        <v>函館市</v>
      </c>
      <c r="C181" s="35" t="str">
        <f>統計データ入力シート!G183&amp;統計データ入力シート!H183</f>
        <v>北美原</v>
      </c>
      <c r="D181" s="47">
        <f>IF($B181="","",IFERROR(VLOOKUP($B181&amp;$C181,統計データ入力シート!$A$9:$M$285,D$1,FALSE),""))</f>
        <v>3750</v>
      </c>
      <c r="E181" s="47">
        <f>IF($B181="","",IFERROR(VLOOKUP($B181&amp;$C181,統計データ入力シート!$A$9:$M$285,E$1,FALSE),""))</f>
        <v>899</v>
      </c>
      <c r="F181" s="47">
        <f>IF($B181="","",IFERROR(VLOOKUP($B181&amp;$C181,統計データ入力シート!$A$9:$M$285,F$1,FALSE),""))</f>
        <v>319</v>
      </c>
      <c r="G181" s="43">
        <f t="shared" si="6"/>
        <v>0.23973333333333333</v>
      </c>
      <c r="H181" s="43">
        <f t="shared" si="7"/>
        <v>8.5066666666666665E-2</v>
      </c>
      <c r="J181"/>
      <c r="K181" s="40"/>
      <c r="L181" s="40"/>
      <c r="M181" s="40"/>
      <c r="N181" s="40"/>
      <c r="O181" s="40"/>
    </row>
    <row r="182" spans="2:15" s="33" customFormat="1" x14ac:dyDescent="0.15">
      <c r="B182" s="35" t="str">
        <f>IF(統計データ入力シート!F184="","",統計データ入力シート!F184)</f>
        <v>函館市</v>
      </c>
      <c r="C182" s="35" t="str">
        <f>統計データ入力シート!G184&amp;統計データ入力シート!H184</f>
        <v>北美原１丁目</v>
      </c>
      <c r="D182" s="47">
        <f>IF($B182="","",IFERROR(VLOOKUP($B182&amp;$C182,統計データ入力シート!$A$9:$M$285,D$1,FALSE),""))</f>
        <v>1213</v>
      </c>
      <c r="E182" s="47">
        <f>IF($B182="","",IFERROR(VLOOKUP($B182&amp;$C182,統計データ入力シート!$A$9:$M$285,E$1,FALSE),""))</f>
        <v>237</v>
      </c>
      <c r="F182" s="47">
        <f>IF($B182="","",IFERROR(VLOOKUP($B182&amp;$C182,統計データ入力シート!$A$9:$M$285,F$1,FALSE),""))</f>
        <v>81</v>
      </c>
      <c r="G182" s="43">
        <f t="shared" si="6"/>
        <v>0.19538334707337179</v>
      </c>
      <c r="H182" s="43">
        <f t="shared" si="7"/>
        <v>6.6776586974443525E-2</v>
      </c>
      <c r="J182"/>
      <c r="K182" s="40"/>
      <c r="L182" s="40"/>
      <c r="M182" s="40"/>
      <c r="N182" s="40"/>
      <c r="O182" s="40"/>
    </row>
    <row r="183" spans="2:15" s="33" customFormat="1" x14ac:dyDescent="0.15">
      <c r="B183" s="35" t="str">
        <f>IF(統計データ入力シート!F185="","",統計データ入力シート!F185)</f>
        <v>函館市</v>
      </c>
      <c r="C183" s="35" t="str">
        <f>統計データ入力シート!G185&amp;統計データ入力シート!H185</f>
        <v>北美原２丁目</v>
      </c>
      <c r="D183" s="47">
        <f>IF($B183="","",IFERROR(VLOOKUP($B183&amp;$C183,統計データ入力シート!$A$9:$M$285,D$1,FALSE),""))</f>
        <v>1405</v>
      </c>
      <c r="E183" s="47">
        <f>IF($B183="","",IFERROR(VLOOKUP($B183&amp;$C183,統計データ入力シート!$A$9:$M$285,E$1,FALSE),""))</f>
        <v>360</v>
      </c>
      <c r="F183" s="47">
        <f>IF($B183="","",IFERROR(VLOOKUP($B183&amp;$C183,統計データ入力シート!$A$9:$M$285,F$1,FALSE),""))</f>
        <v>140</v>
      </c>
      <c r="G183" s="43">
        <f t="shared" si="6"/>
        <v>0.25622775800711745</v>
      </c>
      <c r="H183" s="43">
        <f t="shared" si="7"/>
        <v>9.9644128113879002E-2</v>
      </c>
      <c r="J183"/>
      <c r="K183" s="40"/>
      <c r="L183" s="40"/>
      <c r="M183" s="40"/>
      <c r="N183" s="40"/>
      <c r="O183" s="40"/>
    </row>
    <row r="184" spans="2:15" s="33" customFormat="1" x14ac:dyDescent="0.15">
      <c r="B184" s="35" t="str">
        <f>IF(統計データ入力シート!F186="","",統計データ入力シート!F186)</f>
        <v>函館市</v>
      </c>
      <c r="C184" s="35" t="str">
        <f>統計データ入力シート!G186&amp;統計データ入力シート!H186</f>
        <v>北美原３丁目</v>
      </c>
      <c r="D184" s="47">
        <f>IF($B184="","",IFERROR(VLOOKUP($B184&amp;$C184,統計データ入力シート!$A$9:$M$285,D$1,FALSE),""))</f>
        <v>1132</v>
      </c>
      <c r="E184" s="47">
        <f>IF($B184="","",IFERROR(VLOOKUP($B184&amp;$C184,統計データ入力シート!$A$9:$M$285,E$1,FALSE),""))</f>
        <v>302</v>
      </c>
      <c r="F184" s="47">
        <f>IF($B184="","",IFERROR(VLOOKUP($B184&amp;$C184,統計データ入力シート!$A$9:$M$285,F$1,FALSE),""))</f>
        <v>98</v>
      </c>
      <c r="G184" s="43">
        <f t="shared" si="6"/>
        <v>0.2667844522968198</v>
      </c>
      <c r="H184" s="43">
        <f t="shared" si="7"/>
        <v>8.6572438162544174E-2</v>
      </c>
      <c r="J184"/>
      <c r="K184" s="40"/>
      <c r="L184" s="40"/>
      <c r="M184" s="40"/>
      <c r="N184" s="40"/>
      <c r="O184" s="40"/>
    </row>
    <row r="185" spans="2:15" s="33" customFormat="1" x14ac:dyDescent="0.15">
      <c r="B185" s="35" t="str">
        <f>IF(統計データ入力シート!F187="","",統計データ入力シート!F187)</f>
        <v>函館市</v>
      </c>
      <c r="C185" s="35" t="str">
        <f>統計データ入力シート!G187&amp;統計データ入力シート!H187</f>
        <v>函館山</v>
      </c>
      <c r="D185" s="47" t="str">
        <f>IF($B185="","",IFERROR(VLOOKUP($B185&amp;$C185,統計データ入力シート!$A$9:$M$285,D$1,FALSE),""))</f>
        <v>-</v>
      </c>
      <c r="E185" s="47" t="str">
        <f>IF($B185="","",IFERROR(VLOOKUP($B185&amp;$C185,統計データ入力シート!$A$9:$M$285,E$1,FALSE),""))</f>
        <v>-</v>
      </c>
      <c r="F185" s="47" t="str">
        <f>IF($B185="","",IFERROR(VLOOKUP($B185&amp;$C185,統計データ入力シート!$A$9:$M$285,F$1,FALSE),""))</f>
        <v>-</v>
      </c>
      <c r="G185" s="43" t="str">
        <f t="shared" si="6"/>
        <v>-</v>
      </c>
      <c r="H185" s="43" t="str">
        <f t="shared" si="7"/>
        <v>-</v>
      </c>
      <c r="J185"/>
      <c r="K185" s="40"/>
      <c r="L185" s="40"/>
      <c r="M185" s="40"/>
      <c r="N185" s="40"/>
      <c r="O185" s="40"/>
    </row>
    <row r="186" spans="2:15" s="33" customFormat="1" x14ac:dyDescent="0.15">
      <c r="B186" s="35" t="str">
        <f>IF(統計データ入力シート!F188="","",統計データ入力シート!F188)</f>
        <v>函館市</v>
      </c>
      <c r="C186" s="35" t="str">
        <f>統計データ入力シート!G188&amp;統計データ入力シート!H188</f>
        <v>水面調査区</v>
      </c>
      <c r="D186" s="47" t="str">
        <f>IF($B186="","",IFERROR(VLOOKUP($B186&amp;$C186,統計データ入力シート!$A$9:$M$285,D$1,FALSE),""))</f>
        <v>-</v>
      </c>
      <c r="E186" s="47" t="str">
        <f>IF($B186="","",IFERROR(VLOOKUP($B186&amp;$C186,統計データ入力シート!$A$9:$M$285,E$1,FALSE),""))</f>
        <v>-</v>
      </c>
      <c r="F186" s="47" t="str">
        <f>IF($B186="","",IFERROR(VLOOKUP($B186&amp;$C186,統計データ入力シート!$A$9:$M$285,F$1,FALSE),""))</f>
        <v>-</v>
      </c>
      <c r="G186" s="43" t="str">
        <f t="shared" si="6"/>
        <v>-</v>
      </c>
      <c r="H186" s="43" t="str">
        <f t="shared" si="7"/>
        <v>-</v>
      </c>
      <c r="J186"/>
      <c r="K186" s="40"/>
      <c r="L186" s="40"/>
      <c r="M186" s="40"/>
      <c r="N186" s="40"/>
      <c r="O186" s="40"/>
    </row>
    <row r="187" spans="2:15" s="33" customFormat="1" x14ac:dyDescent="0.15">
      <c r="B187" s="35" t="str">
        <f>IF(統計データ入力シート!F189="","",統計データ入力シート!F189)</f>
        <v>函館市</v>
      </c>
      <c r="C187" s="35" t="str">
        <f>統計データ入力シート!G189&amp;統計データ入力シート!H189</f>
        <v>小安町</v>
      </c>
      <c r="D187" s="47">
        <f>IF($B187="","",IFERROR(VLOOKUP($B187&amp;$C187,統計データ入力シート!$A$9:$M$285,D$1,FALSE),""))</f>
        <v>791</v>
      </c>
      <c r="E187" s="47">
        <f>IF($B187="","",IFERROR(VLOOKUP($B187&amp;$C187,統計データ入力シート!$A$9:$M$285,E$1,FALSE),""))</f>
        <v>299</v>
      </c>
      <c r="F187" s="47">
        <f>IF($B187="","",IFERROR(VLOOKUP($B187&amp;$C187,統計データ入力シート!$A$9:$M$285,F$1,FALSE),""))</f>
        <v>151</v>
      </c>
      <c r="G187" s="43">
        <f t="shared" si="6"/>
        <v>0.37800252844500631</v>
      </c>
      <c r="H187" s="43">
        <f t="shared" si="7"/>
        <v>0.19089759797724398</v>
      </c>
      <c r="J187"/>
      <c r="K187" s="40"/>
      <c r="L187" s="40"/>
      <c r="M187" s="40"/>
      <c r="N187" s="40"/>
      <c r="O187" s="40"/>
    </row>
    <row r="188" spans="2:15" s="33" customFormat="1" x14ac:dyDescent="0.15">
      <c r="B188" s="35" t="str">
        <f>IF(統計データ入力シート!F190="","",統計データ入力シート!F190)</f>
        <v>函館市</v>
      </c>
      <c r="C188" s="35" t="str">
        <f>統計データ入力シート!G190&amp;統計データ入力シート!H190</f>
        <v>釜谷町</v>
      </c>
      <c r="D188" s="47">
        <f>IF($B188="","",IFERROR(VLOOKUP($B188&amp;$C188,統計データ入力シート!$A$9:$M$285,D$1,FALSE),""))</f>
        <v>510</v>
      </c>
      <c r="E188" s="47">
        <f>IF($B188="","",IFERROR(VLOOKUP($B188&amp;$C188,統計データ入力シート!$A$9:$M$285,E$1,FALSE),""))</f>
        <v>235</v>
      </c>
      <c r="F188" s="47">
        <f>IF($B188="","",IFERROR(VLOOKUP($B188&amp;$C188,統計データ入力シート!$A$9:$M$285,F$1,FALSE),""))</f>
        <v>147</v>
      </c>
      <c r="G188" s="43">
        <f t="shared" si="6"/>
        <v>0.46078431372549017</v>
      </c>
      <c r="H188" s="43">
        <f t="shared" si="7"/>
        <v>0.28823529411764703</v>
      </c>
      <c r="J188"/>
      <c r="K188" s="40"/>
      <c r="L188" s="40"/>
      <c r="M188" s="40"/>
      <c r="N188" s="40"/>
      <c r="O188" s="40"/>
    </row>
    <row r="189" spans="2:15" s="33" customFormat="1" x14ac:dyDescent="0.15">
      <c r="B189" s="35" t="str">
        <f>IF(統計データ入力シート!F191="","",統計データ入力シート!F191)</f>
        <v>函館市</v>
      </c>
      <c r="C189" s="35" t="str">
        <f>統計データ入力シート!G191&amp;統計データ入力シート!H191</f>
        <v>汐首町</v>
      </c>
      <c r="D189" s="47">
        <f>IF($B189="","",IFERROR(VLOOKUP($B189&amp;$C189,統計データ入力シート!$A$9:$M$285,D$1,FALSE),""))</f>
        <v>200</v>
      </c>
      <c r="E189" s="47">
        <f>IF($B189="","",IFERROR(VLOOKUP($B189&amp;$C189,統計データ入力シート!$A$9:$M$285,E$1,FALSE),""))</f>
        <v>98</v>
      </c>
      <c r="F189" s="47">
        <f>IF($B189="","",IFERROR(VLOOKUP($B189&amp;$C189,統計データ入力シート!$A$9:$M$285,F$1,FALSE),""))</f>
        <v>59</v>
      </c>
      <c r="G189" s="43">
        <f t="shared" si="6"/>
        <v>0.49</v>
      </c>
      <c r="H189" s="43">
        <f t="shared" si="7"/>
        <v>0.29499999999999998</v>
      </c>
      <c r="J189"/>
      <c r="K189" s="40"/>
      <c r="L189" s="40"/>
      <c r="M189" s="40"/>
      <c r="N189" s="40"/>
      <c r="O189" s="40"/>
    </row>
    <row r="190" spans="2:15" s="33" customFormat="1" x14ac:dyDescent="0.15">
      <c r="B190" s="35" t="str">
        <f>IF(統計データ入力シート!F192="","",統計データ入力シート!F192)</f>
        <v>函館市</v>
      </c>
      <c r="C190" s="35" t="str">
        <f>統計データ入力シート!G192&amp;統計データ入力シート!H192</f>
        <v>瀬田来町</v>
      </c>
      <c r="D190" s="47">
        <f>IF($B190="","",IFERROR(VLOOKUP($B190&amp;$C190,統計データ入力シート!$A$9:$M$285,D$1,FALSE),""))</f>
        <v>240</v>
      </c>
      <c r="E190" s="47">
        <f>IF($B190="","",IFERROR(VLOOKUP($B190&amp;$C190,統計データ入力シート!$A$9:$M$285,E$1,FALSE),""))</f>
        <v>91</v>
      </c>
      <c r="F190" s="47">
        <f>IF($B190="","",IFERROR(VLOOKUP($B190&amp;$C190,統計データ入力シート!$A$9:$M$285,F$1,FALSE),""))</f>
        <v>55</v>
      </c>
      <c r="G190" s="43">
        <f t="shared" si="6"/>
        <v>0.37916666666666665</v>
      </c>
      <c r="H190" s="43">
        <f t="shared" si="7"/>
        <v>0.22916666666666666</v>
      </c>
      <c r="J190"/>
      <c r="K190" s="40"/>
      <c r="L190" s="40"/>
      <c r="M190" s="40"/>
      <c r="N190" s="40"/>
      <c r="O190" s="40"/>
    </row>
    <row r="191" spans="2:15" s="33" customFormat="1" x14ac:dyDescent="0.15">
      <c r="B191" s="35" t="str">
        <f>IF(統計データ入力シート!F193="","",統計データ入力シート!F193)</f>
        <v>函館市</v>
      </c>
      <c r="C191" s="35" t="str">
        <f>統計データ入力シート!G193&amp;統計データ入力シート!H193</f>
        <v>弁才町</v>
      </c>
      <c r="D191" s="47">
        <f>IF($B191="","",IFERROR(VLOOKUP($B191&amp;$C191,統計データ入力シート!$A$9:$M$285,D$1,FALSE),""))</f>
        <v>131</v>
      </c>
      <c r="E191" s="47">
        <f>IF($B191="","",IFERROR(VLOOKUP($B191&amp;$C191,統計データ入力シート!$A$9:$M$285,E$1,FALSE),""))</f>
        <v>58</v>
      </c>
      <c r="F191" s="47">
        <f>IF($B191="","",IFERROR(VLOOKUP($B191&amp;$C191,統計データ入力シート!$A$9:$M$285,F$1,FALSE),""))</f>
        <v>30</v>
      </c>
      <c r="G191" s="43">
        <f t="shared" si="6"/>
        <v>0.44274809160305345</v>
      </c>
      <c r="H191" s="43">
        <f t="shared" si="7"/>
        <v>0.22900763358778625</v>
      </c>
      <c r="J191"/>
      <c r="K191" s="40"/>
      <c r="L191" s="40"/>
      <c r="M191" s="40"/>
      <c r="N191" s="40"/>
      <c r="O191" s="40"/>
    </row>
    <row r="192" spans="2:15" s="33" customFormat="1" x14ac:dyDescent="0.15">
      <c r="B192" s="35" t="str">
        <f>IF(統計データ入力シート!F194="","",統計データ入力シート!F194)</f>
        <v>函館市</v>
      </c>
      <c r="C192" s="35" t="str">
        <f>統計データ入力シート!G194&amp;統計データ入力シート!H194</f>
        <v>泊町</v>
      </c>
      <c r="D192" s="47">
        <f>IF($B192="","",IFERROR(VLOOKUP($B192&amp;$C192,統計データ入力シート!$A$9:$M$285,D$1,FALSE),""))</f>
        <v>46</v>
      </c>
      <c r="E192" s="47">
        <f>IF($B192="","",IFERROR(VLOOKUP($B192&amp;$C192,統計データ入力シート!$A$9:$M$285,E$1,FALSE),""))</f>
        <v>17</v>
      </c>
      <c r="F192" s="47">
        <f>IF($B192="","",IFERROR(VLOOKUP($B192&amp;$C192,統計データ入力シート!$A$9:$M$285,F$1,FALSE),""))</f>
        <v>10</v>
      </c>
      <c r="G192" s="43">
        <f t="shared" si="6"/>
        <v>0.36956521739130432</v>
      </c>
      <c r="H192" s="43">
        <f t="shared" si="7"/>
        <v>0.21739130434782608</v>
      </c>
      <c r="J192"/>
      <c r="K192" s="40"/>
      <c r="L192" s="40"/>
      <c r="M192" s="40"/>
      <c r="N192" s="40"/>
      <c r="O192" s="40"/>
    </row>
    <row r="193" spans="2:15" s="33" customFormat="1" x14ac:dyDescent="0.15">
      <c r="B193" s="35" t="str">
        <f>IF(統計データ入力シート!F195="","",統計データ入力シート!F195)</f>
        <v>函館市</v>
      </c>
      <c r="C193" s="35" t="str">
        <f>統計データ入力シート!G195&amp;統計データ入力シート!H195</f>
        <v>館町</v>
      </c>
      <c r="D193" s="47">
        <f>IF($B193="","",IFERROR(VLOOKUP($B193&amp;$C193,統計データ入力シート!$A$9:$M$285,D$1,FALSE),""))</f>
        <v>92</v>
      </c>
      <c r="E193" s="47">
        <f>IF($B193="","",IFERROR(VLOOKUP($B193&amp;$C193,統計データ入力シート!$A$9:$M$285,E$1,FALSE),""))</f>
        <v>43</v>
      </c>
      <c r="F193" s="47">
        <f>IF($B193="","",IFERROR(VLOOKUP($B193&amp;$C193,統計データ入力シート!$A$9:$M$285,F$1,FALSE),""))</f>
        <v>22</v>
      </c>
      <c r="G193" s="43">
        <f t="shared" si="6"/>
        <v>0.46739130434782611</v>
      </c>
      <c r="H193" s="43">
        <f t="shared" si="7"/>
        <v>0.2391304347826087</v>
      </c>
      <c r="J193"/>
      <c r="K193" s="40"/>
      <c r="L193" s="40"/>
      <c r="M193" s="40"/>
      <c r="N193" s="40"/>
      <c r="O193" s="40"/>
    </row>
    <row r="194" spans="2:15" s="33" customFormat="1" x14ac:dyDescent="0.15">
      <c r="B194" s="35" t="str">
        <f>IF(統計データ入力シート!F196="","",統計データ入力シート!F196)</f>
        <v>函館市</v>
      </c>
      <c r="C194" s="35" t="str">
        <f>統計データ入力シート!G196&amp;統計データ入力シート!H196</f>
        <v>浜町</v>
      </c>
      <c r="D194" s="47">
        <f>IF($B194="","",IFERROR(VLOOKUP($B194&amp;$C194,統計データ入力シート!$A$9:$M$285,D$1,FALSE),""))</f>
        <v>491</v>
      </c>
      <c r="E194" s="47">
        <f>IF($B194="","",IFERROR(VLOOKUP($B194&amp;$C194,統計データ入力シート!$A$9:$M$285,E$1,FALSE),""))</f>
        <v>199</v>
      </c>
      <c r="F194" s="47">
        <f>IF($B194="","",IFERROR(VLOOKUP($B194&amp;$C194,統計データ入力シート!$A$9:$M$285,F$1,FALSE),""))</f>
        <v>121</v>
      </c>
      <c r="G194" s="43">
        <f t="shared" si="6"/>
        <v>0.40529531568228105</v>
      </c>
      <c r="H194" s="43">
        <f t="shared" si="7"/>
        <v>0.24643584521384929</v>
      </c>
      <c r="J194"/>
      <c r="K194" s="40"/>
      <c r="L194" s="40"/>
      <c r="M194" s="40"/>
      <c r="N194" s="40"/>
      <c r="O194" s="40"/>
    </row>
    <row r="195" spans="2:15" s="33" customFormat="1" x14ac:dyDescent="0.15">
      <c r="B195" s="35" t="str">
        <f>IF(統計データ入力シート!F197="","",統計データ入力シート!F197)</f>
        <v>函館市</v>
      </c>
      <c r="C195" s="35" t="str">
        <f>統計データ入力シート!G197&amp;統計データ入力シート!H197</f>
        <v>新二見町</v>
      </c>
      <c r="D195" s="47">
        <f>IF($B195="","",IFERROR(VLOOKUP($B195&amp;$C195,統計データ入力シート!$A$9:$M$285,D$1,FALSE),""))</f>
        <v>52</v>
      </c>
      <c r="E195" s="47">
        <f>IF($B195="","",IFERROR(VLOOKUP($B195&amp;$C195,統計データ入力シート!$A$9:$M$285,E$1,FALSE),""))</f>
        <v>26</v>
      </c>
      <c r="F195" s="47">
        <f>IF($B195="","",IFERROR(VLOOKUP($B195&amp;$C195,統計データ入力シート!$A$9:$M$285,F$1,FALSE),""))</f>
        <v>12</v>
      </c>
      <c r="G195" s="43">
        <f t="shared" si="6"/>
        <v>0.5</v>
      </c>
      <c r="H195" s="43">
        <f t="shared" si="7"/>
        <v>0.23076923076923078</v>
      </c>
      <c r="J195"/>
      <c r="K195" s="40"/>
      <c r="L195" s="40"/>
      <c r="M195" s="40"/>
      <c r="N195" s="40"/>
      <c r="O195" s="40"/>
    </row>
    <row r="196" spans="2:15" s="33" customFormat="1" x14ac:dyDescent="0.15">
      <c r="B196" s="35" t="str">
        <f>IF(統計データ入力シート!F198="","",統計データ入力シート!F198)</f>
        <v>函館市</v>
      </c>
      <c r="C196" s="35" t="str">
        <f>統計データ入力シート!G198&amp;統計データ入力シート!H198</f>
        <v>原木町</v>
      </c>
      <c r="D196" s="47">
        <f>IF($B196="","",IFERROR(VLOOKUP($B196&amp;$C196,統計データ入力シート!$A$9:$M$285,D$1,FALSE),""))</f>
        <v>124</v>
      </c>
      <c r="E196" s="47">
        <f>IF($B196="","",IFERROR(VLOOKUP($B196&amp;$C196,統計データ入力シート!$A$9:$M$285,E$1,FALSE),""))</f>
        <v>67</v>
      </c>
      <c r="F196" s="47">
        <f>IF($B196="","",IFERROR(VLOOKUP($B196&amp;$C196,統計データ入力シート!$A$9:$M$285,F$1,FALSE),""))</f>
        <v>31</v>
      </c>
      <c r="G196" s="43">
        <f t="shared" si="6"/>
        <v>0.54032258064516125</v>
      </c>
      <c r="H196" s="43">
        <f t="shared" si="7"/>
        <v>0.25</v>
      </c>
      <c r="J196"/>
      <c r="K196" s="40"/>
      <c r="L196" s="40"/>
      <c r="M196" s="40"/>
      <c r="N196" s="40"/>
      <c r="O196" s="40"/>
    </row>
    <row r="197" spans="2:15" s="33" customFormat="1" x14ac:dyDescent="0.15">
      <c r="B197" s="35" t="str">
        <f>IF(統計データ入力シート!F199="","",統計データ入力シート!F199)</f>
        <v>函館市</v>
      </c>
      <c r="C197" s="35" t="str">
        <f>統計データ入力シート!G199&amp;統計データ入力シート!H199</f>
        <v>丸山町</v>
      </c>
      <c r="D197" s="47" t="str">
        <f>IF($B197="","",IFERROR(VLOOKUP($B197&amp;$C197,統計データ入力シート!$A$9:$M$285,D$1,FALSE),""))</f>
        <v>-</v>
      </c>
      <c r="E197" s="47" t="str">
        <f>IF($B197="","",IFERROR(VLOOKUP($B197&amp;$C197,統計データ入力シート!$A$9:$M$285,E$1,FALSE),""))</f>
        <v>-</v>
      </c>
      <c r="F197" s="47" t="str">
        <f>IF($B197="","",IFERROR(VLOOKUP($B197&amp;$C197,統計データ入力シート!$A$9:$M$285,F$1,FALSE),""))</f>
        <v>-</v>
      </c>
      <c r="G197" s="43" t="str">
        <f t="shared" si="6"/>
        <v>-</v>
      </c>
      <c r="H197" s="43" t="str">
        <f t="shared" si="7"/>
        <v>-</v>
      </c>
      <c r="J197"/>
      <c r="K197" s="40"/>
      <c r="L197" s="40"/>
      <c r="M197" s="40"/>
      <c r="N197" s="40"/>
      <c r="O197" s="40"/>
    </row>
    <row r="198" spans="2:15" s="33" customFormat="1" x14ac:dyDescent="0.15">
      <c r="B198" s="35" t="str">
        <f>IF(統計データ入力シート!F200="","",統計データ入力シート!F200)</f>
        <v>函館市</v>
      </c>
      <c r="C198" s="35" t="str">
        <f>統計データ入力シート!G200&amp;統計データ入力シート!H200</f>
        <v>小安山町</v>
      </c>
      <c r="D198" s="47" t="str">
        <f>IF($B198="","",IFERROR(VLOOKUP($B198&amp;$C198,統計データ入力シート!$A$9:$M$285,D$1,FALSE),""))</f>
        <v>-</v>
      </c>
      <c r="E198" s="47" t="str">
        <f>IF($B198="","",IFERROR(VLOOKUP($B198&amp;$C198,統計データ入力シート!$A$9:$M$285,E$1,FALSE),""))</f>
        <v>-</v>
      </c>
      <c r="F198" s="47" t="str">
        <f>IF($B198="","",IFERROR(VLOOKUP($B198&amp;$C198,統計データ入力シート!$A$9:$M$285,F$1,FALSE),""))</f>
        <v>-</v>
      </c>
      <c r="G198" s="43" t="str">
        <f t="shared" si="6"/>
        <v>-</v>
      </c>
      <c r="H198" s="43" t="str">
        <f t="shared" si="7"/>
        <v>-</v>
      </c>
      <c r="J198"/>
      <c r="K198" s="40"/>
      <c r="L198" s="40"/>
      <c r="M198" s="40"/>
      <c r="N198" s="40"/>
      <c r="O198" s="40"/>
    </row>
    <row r="199" spans="2:15" s="33" customFormat="1" x14ac:dyDescent="0.15">
      <c r="B199" s="35" t="str">
        <f>IF(統計データ入力シート!F201="","",統計データ入力シート!F201)</f>
        <v>函館市</v>
      </c>
      <c r="C199" s="35" t="str">
        <f>統計データ入力シート!G201&amp;統計データ入力シート!H201</f>
        <v>日浦町</v>
      </c>
      <c r="D199" s="47">
        <f>IF($B199="","",IFERROR(VLOOKUP($B199&amp;$C199,統計データ入力シート!$A$9:$M$285,D$1,FALSE),""))</f>
        <v>197</v>
      </c>
      <c r="E199" s="47">
        <f>IF($B199="","",IFERROR(VLOOKUP($B199&amp;$C199,統計データ入力シート!$A$9:$M$285,E$1,FALSE),""))</f>
        <v>96</v>
      </c>
      <c r="F199" s="47">
        <f>IF($B199="","",IFERROR(VLOOKUP($B199&amp;$C199,統計データ入力シート!$A$9:$M$285,F$1,FALSE),""))</f>
        <v>51</v>
      </c>
      <c r="G199" s="43">
        <f t="shared" si="6"/>
        <v>0.48730964467005078</v>
      </c>
      <c r="H199" s="43">
        <f t="shared" si="7"/>
        <v>0.25888324873096447</v>
      </c>
      <c r="J199"/>
      <c r="K199" s="40"/>
      <c r="L199" s="40"/>
      <c r="M199" s="40"/>
      <c r="N199" s="40"/>
      <c r="O199" s="40"/>
    </row>
    <row r="200" spans="2:15" s="33" customFormat="1" x14ac:dyDescent="0.15">
      <c r="B200" s="35" t="str">
        <f>IF(統計データ入力シート!F202="","",統計データ入力シート!F202)</f>
        <v>函館市</v>
      </c>
      <c r="C200" s="35" t="str">
        <f>統計データ入力シート!G202&amp;統計データ入力シート!H202</f>
        <v>豊浦町</v>
      </c>
      <c r="D200" s="47">
        <f>IF($B200="","",IFERROR(VLOOKUP($B200&amp;$C200,統計データ入力シート!$A$9:$M$285,D$1,FALSE),""))</f>
        <v>206</v>
      </c>
      <c r="E200" s="47">
        <f>IF($B200="","",IFERROR(VLOOKUP($B200&amp;$C200,統計データ入力シート!$A$9:$M$285,E$1,FALSE),""))</f>
        <v>88</v>
      </c>
      <c r="F200" s="47">
        <f>IF($B200="","",IFERROR(VLOOKUP($B200&amp;$C200,統計データ入力シート!$A$9:$M$285,F$1,FALSE),""))</f>
        <v>54</v>
      </c>
      <c r="G200" s="43">
        <f t="shared" ref="G200:G263" si="8">IF(B200="","",IFERROR(E200/$D200,"-"))</f>
        <v>0.42718446601941745</v>
      </c>
      <c r="H200" s="43">
        <f t="shared" ref="H200:H263" si="9">IF(B200="","",IFERROR(F200/$D200,"-"))</f>
        <v>0.26213592233009708</v>
      </c>
      <c r="J200"/>
      <c r="K200" s="40"/>
      <c r="L200" s="40"/>
      <c r="M200" s="40"/>
      <c r="N200" s="40"/>
      <c r="O200" s="40"/>
    </row>
    <row r="201" spans="2:15" s="33" customFormat="1" x14ac:dyDescent="0.15">
      <c r="B201" s="35" t="str">
        <f>IF(統計データ入力シート!F203="","",統計データ入力シート!F203)</f>
        <v>函館市</v>
      </c>
      <c r="C201" s="35" t="str">
        <f>統計データ入力シート!G203&amp;統計データ入力シート!H203</f>
        <v>大澗町</v>
      </c>
      <c r="D201" s="47">
        <f>IF($B201="","",IFERROR(VLOOKUP($B201&amp;$C201,統計データ入力シート!$A$9:$M$285,D$1,FALSE),""))</f>
        <v>339</v>
      </c>
      <c r="E201" s="47">
        <f>IF($B201="","",IFERROR(VLOOKUP($B201&amp;$C201,統計データ入力シート!$A$9:$M$285,E$1,FALSE),""))</f>
        <v>128</v>
      </c>
      <c r="F201" s="47">
        <f>IF($B201="","",IFERROR(VLOOKUP($B201&amp;$C201,統計データ入力シート!$A$9:$M$285,F$1,FALSE),""))</f>
        <v>51</v>
      </c>
      <c r="G201" s="43">
        <f t="shared" si="8"/>
        <v>0.3775811209439528</v>
      </c>
      <c r="H201" s="43">
        <f t="shared" si="9"/>
        <v>0.15044247787610621</v>
      </c>
      <c r="J201"/>
      <c r="K201" s="40"/>
      <c r="L201" s="40"/>
      <c r="M201" s="40"/>
      <c r="N201" s="40"/>
      <c r="O201" s="40"/>
    </row>
    <row r="202" spans="2:15" s="33" customFormat="1" x14ac:dyDescent="0.15">
      <c r="B202" s="35" t="str">
        <f>IF(統計データ入力シート!F204="","",統計データ入力シート!F204)</f>
        <v>函館市</v>
      </c>
      <c r="C202" s="35" t="str">
        <f>統計データ入力シート!G204&amp;統計データ入力シート!H204</f>
        <v>中浜町</v>
      </c>
      <c r="D202" s="47">
        <f>IF($B202="","",IFERROR(VLOOKUP($B202&amp;$C202,統計データ入力シート!$A$9:$M$285,D$1,FALSE),""))</f>
        <v>248</v>
      </c>
      <c r="E202" s="47">
        <f>IF($B202="","",IFERROR(VLOOKUP($B202&amp;$C202,統計データ入力シート!$A$9:$M$285,E$1,FALSE),""))</f>
        <v>118</v>
      </c>
      <c r="F202" s="47">
        <f>IF($B202="","",IFERROR(VLOOKUP($B202&amp;$C202,統計データ入力シート!$A$9:$M$285,F$1,FALSE),""))</f>
        <v>55</v>
      </c>
      <c r="G202" s="43">
        <f t="shared" si="8"/>
        <v>0.47580645161290325</v>
      </c>
      <c r="H202" s="43">
        <f t="shared" si="9"/>
        <v>0.22177419354838709</v>
      </c>
      <c r="J202"/>
      <c r="K202" s="40"/>
      <c r="L202" s="40"/>
      <c r="M202" s="40"/>
      <c r="N202" s="40"/>
      <c r="O202" s="40"/>
    </row>
    <row r="203" spans="2:15" s="33" customFormat="1" x14ac:dyDescent="0.15">
      <c r="B203" s="35" t="str">
        <f>IF(統計データ入力シート!F205="","",統計データ入力シート!F205)</f>
        <v>函館市</v>
      </c>
      <c r="C203" s="35" t="str">
        <f>統計データ入力シート!G205&amp;統計データ入力シート!H205</f>
        <v>川上町</v>
      </c>
      <c r="D203" s="47">
        <f>IF($B203="","",IFERROR(VLOOKUP($B203&amp;$C203,統計データ入力シート!$A$9:$M$285,D$1,FALSE),""))</f>
        <v>169</v>
      </c>
      <c r="E203" s="47">
        <f>IF($B203="","",IFERROR(VLOOKUP($B203&amp;$C203,統計データ入力シート!$A$9:$M$285,E$1,FALSE),""))</f>
        <v>91</v>
      </c>
      <c r="F203" s="47">
        <f>IF($B203="","",IFERROR(VLOOKUP($B203&amp;$C203,統計データ入力シート!$A$9:$M$285,F$1,FALSE),""))</f>
        <v>48</v>
      </c>
      <c r="G203" s="43">
        <f t="shared" si="8"/>
        <v>0.53846153846153844</v>
      </c>
      <c r="H203" s="43">
        <f t="shared" si="9"/>
        <v>0.28402366863905326</v>
      </c>
      <c r="J203"/>
      <c r="K203" s="40"/>
      <c r="L203" s="40"/>
      <c r="M203" s="40"/>
      <c r="N203" s="40"/>
      <c r="O203" s="40"/>
    </row>
    <row r="204" spans="2:15" s="33" customFormat="1" x14ac:dyDescent="0.15">
      <c r="B204" s="35" t="str">
        <f>IF(統計データ入力シート!F206="","",統計データ入力シート!F206)</f>
        <v>函館市</v>
      </c>
      <c r="C204" s="35" t="str">
        <f>統計データ入力シート!G206&amp;統計データ入力シート!H206</f>
        <v>女那川町</v>
      </c>
      <c r="D204" s="47">
        <f>IF($B204="","",IFERROR(VLOOKUP($B204&amp;$C204,統計データ入力シート!$A$9:$M$285,D$1,FALSE),""))</f>
        <v>309</v>
      </c>
      <c r="E204" s="47">
        <f>IF($B204="","",IFERROR(VLOOKUP($B204&amp;$C204,統計データ入力シート!$A$9:$M$285,E$1,FALSE),""))</f>
        <v>140</v>
      </c>
      <c r="F204" s="47">
        <f>IF($B204="","",IFERROR(VLOOKUP($B204&amp;$C204,統計データ入力シート!$A$9:$M$285,F$1,FALSE),""))</f>
        <v>66</v>
      </c>
      <c r="G204" s="43">
        <f t="shared" si="8"/>
        <v>0.45307443365695793</v>
      </c>
      <c r="H204" s="43">
        <f t="shared" si="9"/>
        <v>0.21359223300970873</v>
      </c>
      <c r="J204"/>
      <c r="K204" s="40"/>
      <c r="L204" s="40"/>
      <c r="M204" s="40"/>
      <c r="N204" s="40"/>
      <c r="O204" s="40"/>
    </row>
    <row r="205" spans="2:15" s="33" customFormat="1" x14ac:dyDescent="0.15">
      <c r="B205" s="35" t="str">
        <f>IF(統計データ入力シート!F207="","",統計データ入力シート!F207)</f>
        <v>函館市</v>
      </c>
      <c r="C205" s="35" t="str">
        <f>統計データ入力シート!G207&amp;統計データ入力シート!H207</f>
        <v>高岱町</v>
      </c>
      <c r="D205" s="47">
        <f>IF($B205="","",IFERROR(VLOOKUP($B205&amp;$C205,統計データ入力シート!$A$9:$M$285,D$1,FALSE),""))</f>
        <v>81</v>
      </c>
      <c r="E205" s="47">
        <f>IF($B205="","",IFERROR(VLOOKUP($B205&amp;$C205,統計データ入力シート!$A$9:$M$285,E$1,FALSE),""))</f>
        <v>34</v>
      </c>
      <c r="F205" s="47">
        <f>IF($B205="","",IFERROR(VLOOKUP($B205&amp;$C205,統計データ入力シート!$A$9:$M$285,F$1,FALSE),""))</f>
        <v>14</v>
      </c>
      <c r="G205" s="43">
        <f t="shared" si="8"/>
        <v>0.41975308641975306</v>
      </c>
      <c r="H205" s="43">
        <f t="shared" si="9"/>
        <v>0.1728395061728395</v>
      </c>
      <c r="J205"/>
      <c r="K205" s="40"/>
      <c r="L205" s="40"/>
      <c r="M205" s="40"/>
      <c r="N205" s="40"/>
      <c r="O205" s="40"/>
    </row>
    <row r="206" spans="2:15" s="33" customFormat="1" x14ac:dyDescent="0.15">
      <c r="B206" s="35" t="str">
        <f>IF(統計データ入力シート!F208="","",統計データ入力シート!F208)</f>
        <v>函館市</v>
      </c>
      <c r="C206" s="35" t="str">
        <f>統計データ入力シート!G208&amp;統計データ入力シート!H208</f>
        <v>日ノ浜町</v>
      </c>
      <c r="D206" s="47">
        <f>IF($B206="","",IFERROR(VLOOKUP($B206&amp;$C206,統計データ入力シート!$A$9:$M$285,D$1,FALSE),""))</f>
        <v>370</v>
      </c>
      <c r="E206" s="47">
        <f>IF($B206="","",IFERROR(VLOOKUP($B206&amp;$C206,統計データ入力シート!$A$9:$M$285,E$1,FALSE),""))</f>
        <v>189</v>
      </c>
      <c r="F206" s="47">
        <f>IF($B206="","",IFERROR(VLOOKUP($B206&amp;$C206,統計データ入力シート!$A$9:$M$285,F$1,FALSE),""))</f>
        <v>94</v>
      </c>
      <c r="G206" s="43">
        <f t="shared" si="8"/>
        <v>0.51081081081081081</v>
      </c>
      <c r="H206" s="43">
        <f t="shared" si="9"/>
        <v>0.25405405405405407</v>
      </c>
      <c r="J206"/>
      <c r="K206" s="40"/>
      <c r="L206" s="40"/>
      <c r="M206" s="40"/>
      <c r="N206" s="40"/>
      <c r="O206" s="40"/>
    </row>
    <row r="207" spans="2:15" s="33" customFormat="1" x14ac:dyDescent="0.15">
      <c r="B207" s="35" t="str">
        <f>IF(統計データ入力シート!F209="","",統計データ入力シート!F209)</f>
        <v>函館市</v>
      </c>
      <c r="C207" s="35" t="str">
        <f>統計データ入力シート!G209&amp;統計データ入力シート!H209</f>
        <v>古武井町</v>
      </c>
      <c r="D207" s="47">
        <f>IF($B207="","",IFERROR(VLOOKUP($B207&amp;$C207,統計データ入力シート!$A$9:$M$285,D$1,FALSE),""))</f>
        <v>164</v>
      </c>
      <c r="E207" s="47">
        <f>IF($B207="","",IFERROR(VLOOKUP($B207&amp;$C207,統計データ入力シート!$A$9:$M$285,E$1,FALSE),""))</f>
        <v>92</v>
      </c>
      <c r="F207" s="47">
        <f>IF($B207="","",IFERROR(VLOOKUP($B207&amp;$C207,統計データ入力シート!$A$9:$M$285,F$1,FALSE),""))</f>
        <v>57</v>
      </c>
      <c r="G207" s="43">
        <f t="shared" si="8"/>
        <v>0.56097560975609762</v>
      </c>
      <c r="H207" s="43">
        <f t="shared" si="9"/>
        <v>0.34756097560975607</v>
      </c>
      <c r="J207"/>
      <c r="K207" s="40"/>
      <c r="L207" s="40"/>
      <c r="M207" s="40"/>
      <c r="N207" s="40"/>
      <c r="O207" s="40"/>
    </row>
    <row r="208" spans="2:15" s="33" customFormat="1" x14ac:dyDescent="0.15">
      <c r="B208" s="35" t="str">
        <f>IF(統計データ入力シート!F210="","",統計データ入力シート!F210)</f>
        <v>函館市</v>
      </c>
      <c r="C208" s="35" t="str">
        <f>統計データ入力シート!G210&amp;統計データ入力シート!H210</f>
        <v>柏野町</v>
      </c>
      <c r="D208" s="47">
        <f>IF($B208="","",IFERROR(VLOOKUP($B208&amp;$C208,統計データ入力シート!$A$9:$M$285,D$1,FALSE),""))</f>
        <v>267</v>
      </c>
      <c r="E208" s="47">
        <f>IF($B208="","",IFERROR(VLOOKUP($B208&amp;$C208,統計データ入力シート!$A$9:$M$285,E$1,FALSE),""))</f>
        <v>121</v>
      </c>
      <c r="F208" s="47">
        <f>IF($B208="","",IFERROR(VLOOKUP($B208&amp;$C208,統計データ入力シート!$A$9:$M$285,F$1,FALSE),""))</f>
        <v>78</v>
      </c>
      <c r="G208" s="43">
        <f t="shared" si="8"/>
        <v>0.45318352059925093</v>
      </c>
      <c r="H208" s="43">
        <f t="shared" si="9"/>
        <v>0.29213483146067415</v>
      </c>
      <c r="J208"/>
      <c r="K208" s="40"/>
      <c r="L208" s="40"/>
      <c r="M208" s="40"/>
      <c r="N208" s="40"/>
      <c r="O208" s="40"/>
    </row>
    <row r="209" spans="2:15" s="33" customFormat="1" x14ac:dyDescent="0.15">
      <c r="B209" s="35" t="str">
        <f>IF(統計データ入力シート!F211="","",統計データ入力シート!F211)</f>
        <v>函館市</v>
      </c>
      <c r="C209" s="35" t="str">
        <f>統計データ入力シート!G211&amp;統計データ入力シート!H211</f>
        <v>恵山町</v>
      </c>
      <c r="D209" s="47">
        <f>IF($B209="","",IFERROR(VLOOKUP($B209&amp;$C209,統計データ入力シート!$A$9:$M$285,D$1,FALSE),""))</f>
        <v>534</v>
      </c>
      <c r="E209" s="47">
        <f>IF($B209="","",IFERROR(VLOOKUP($B209&amp;$C209,統計データ入力シート!$A$9:$M$285,E$1,FALSE),""))</f>
        <v>266</v>
      </c>
      <c r="F209" s="47">
        <f>IF($B209="","",IFERROR(VLOOKUP($B209&amp;$C209,統計データ入力シート!$A$9:$M$285,F$1,FALSE),""))</f>
        <v>152</v>
      </c>
      <c r="G209" s="43">
        <f t="shared" si="8"/>
        <v>0.49812734082397003</v>
      </c>
      <c r="H209" s="43">
        <f t="shared" si="9"/>
        <v>0.28464419475655428</v>
      </c>
      <c r="J209"/>
      <c r="K209" s="40"/>
      <c r="L209" s="40"/>
      <c r="M209" s="40"/>
      <c r="N209" s="40"/>
      <c r="O209" s="40"/>
    </row>
    <row r="210" spans="2:15" s="33" customFormat="1" x14ac:dyDescent="0.15">
      <c r="B210" s="35" t="str">
        <f>IF(統計データ入力シート!F212="","",統計データ入力シート!F212)</f>
        <v>函館市</v>
      </c>
      <c r="C210" s="35" t="str">
        <f>統計データ入力シート!G212&amp;統計データ入力シート!H212</f>
        <v>御崎町</v>
      </c>
      <c r="D210" s="47">
        <f>IF($B210="","",IFERROR(VLOOKUP($B210&amp;$C210,統計データ入力シート!$A$9:$M$285,D$1,FALSE),""))</f>
        <v>113</v>
      </c>
      <c r="E210" s="47">
        <f>IF($B210="","",IFERROR(VLOOKUP($B210&amp;$C210,統計データ入力シート!$A$9:$M$285,E$1,FALSE),""))</f>
        <v>53</v>
      </c>
      <c r="F210" s="47">
        <f>IF($B210="","",IFERROR(VLOOKUP($B210&amp;$C210,統計データ入力シート!$A$9:$M$285,F$1,FALSE),""))</f>
        <v>32</v>
      </c>
      <c r="G210" s="43">
        <f t="shared" si="8"/>
        <v>0.46902654867256638</v>
      </c>
      <c r="H210" s="43">
        <f t="shared" si="9"/>
        <v>0.2831858407079646</v>
      </c>
      <c r="J210"/>
      <c r="K210" s="40"/>
      <c r="L210" s="40"/>
      <c r="M210" s="40"/>
      <c r="N210" s="40"/>
      <c r="O210" s="40"/>
    </row>
    <row r="211" spans="2:15" s="33" customFormat="1" x14ac:dyDescent="0.15">
      <c r="B211" s="35" t="str">
        <f>IF(統計データ入力シート!F213="","",統計データ入力シート!F213)</f>
        <v>函館市</v>
      </c>
      <c r="C211" s="35" t="str">
        <f>統計データ入力シート!G213&amp;統計データ入力シート!H213</f>
        <v>日和山町</v>
      </c>
      <c r="D211" s="47" t="str">
        <f>IF($B211="","",IFERROR(VLOOKUP($B211&amp;$C211,統計データ入力シート!$A$9:$M$285,D$1,FALSE),""))</f>
        <v>-</v>
      </c>
      <c r="E211" s="47" t="str">
        <f>IF($B211="","",IFERROR(VLOOKUP($B211&amp;$C211,統計データ入力シート!$A$9:$M$285,E$1,FALSE),""))</f>
        <v>-</v>
      </c>
      <c r="F211" s="47" t="str">
        <f>IF($B211="","",IFERROR(VLOOKUP($B211&amp;$C211,統計データ入力シート!$A$9:$M$285,F$1,FALSE),""))</f>
        <v>-</v>
      </c>
      <c r="G211" s="43" t="str">
        <f t="shared" si="8"/>
        <v>-</v>
      </c>
      <c r="H211" s="43" t="str">
        <f t="shared" si="9"/>
        <v>-</v>
      </c>
      <c r="J211"/>
      <c r="K211" s="40"/>
      <c r="L211" s="40"/>
      <c r="M211" s="40"/>
      <c r="N211" s="40"/>
      <c r="O211" s="40"/>
    </row>
    <row r="212" spans="2:15" s="33" customFormat="1" x14ac:dyDescent="0.15">
      <c r="B212" s="35" t="str">
        <f>IF(統計データ入力シート!F214="","",統計データ入力シート!F214)</f>
        <v>函館市</v>
      </c>
      <c r="C212" s="35" t="str">
        <f>統計データ入力シート!G214&amp;統計データ入力シート!H214</f>
        <v>吉畑町</v>
      </c>
      <c r="D212" s="47" t="str">
        <f>IF($B212="","",IFERROR(VLOOKUP($B212&amp;$C212,統計データ入力シート!$A$9:$M$285,D$1,FALSE),""))</f>
        <v>-</v>
      </c>
      <c r="E212" s="47" t="str">
        <f>IF($B212="","",IFERROR(VLOOKUP($B212&amp;$C212,統計データ入力シート!$A$9:$M$285,E$1,FALSE),""))</f>
        <v>-</v>
      </c>
      <c r="F212" s="47" t="str">
        <f>IF($B212="","",IFERROR(VLOOKUP($B212&amp;$C212,統計データ入力シート!$A$9:$M$285,F$1,FALSE),""))</f>
        <v>-</v>
      </c>
      <c r="G212" s="43" t="str">
        <f t="shared" si="8"/>
        <v>-</v>
      </c>
      <c r="H212" s="43" t="str">
        <f t="shared" si="9"/>
        <v>-</v>
      </c>
      <c r="J212"/>
      <c r="K212" s="40"/>
      <c r="L212" s="40"/>
      <c r="M212" s="40"/>
      <c r="N212" s="40"/>
      <c r="O212" s="40"/>
    </row>
    <row r="213" spans="2:15" s="33" customFormat="1" x14ac:dyDescent="0.15">
      <c r="B213" s="35" t="str">
        <f>IF(統計データ入力シート!F215="","",統計データ入力シート!F215)</f>
        <v>函館市</v>
      </c>
      <c r="C213" s="35" t="str">
        <f>統計データ入力シート!G215&amp;統計データ入力シート!H215</f>
        <v>絵紙山町</v>
      </c>
      <c r="D213" s="47" t="str">
        <f>IF($B213="","",IFERROR(VLOOKUP($B213&amp;$C213,統計データ入力シート!$A$9:$M$285,D$1,FALSE),""))</f>
        <v>X</v>
      </c>
      <c r="E213" s="47" t="str">
        <f>IF($B213="","",IFERROR(VLOOKUP($B213&amp;$C213,統計データ入力シート!$A$9:$M$285,E$1,FALSE),""))</f>
        <v>X</v>
      </c>
      <c r="F213" s="47" t="str">
        <f>IF($B213="","",IFERROR(VLOOKUP($B213&amp;$C213,統計データ入力シート!$A$9:$M$285,F$1,FALSE),""))</f>
        <v>X</v>
      </c>
      <c r="G213" s="43" t="str">
        <f t="shared" si="8"/>
        <v>-</v>
      </c>
      <c r="H213" s="43" t="str">
        <f t="shared" si="9"/>
        <v>-</v>
      </c>
      <c r="J213"/>
      <c r="K213" s="40"/>
      <c r="L213" s="40"/>
      <c r="M213" s="40"/>
      <c r="N213" s="40"/>
      <c r="O213" s="40"/>
    </row>
    <row r="214" spans="2:15" s="33" customFormat="1" x14ac:dyDescent="0.15">
      <c r="B214" s="35" t="str">
        <f>IF(統計データ入力シート!F216="","",統計データ入力シート!F216)</f>
        <v>函館市</v>
      </c>
      <c r="C214" s="35" t="str">
        <f>統計データ入力シート!G216&amp;統計データ入力シート!H216</f>
        <v>銚子町</v>
      </c>
      <c r="D214" s="47">
        <f>IF($B214="","",IFERROR(VLOOKUP($B214&amp;$C214,統計データ入力シート!$A$9:$M$285,D$1,FALSE),""))</f>
        <v>220</v>
      </c>
      <c r="E214" s="47">
        <f>IF($B214="","",IFERROR(VLOOKUP($B214&amp;$C214,統計データ入力シート!$A$9:$M$285,E$1,FALSE),""))</f>
        <v>88</v>
      </c>
      <c r="F214" s="47">
        <f>IF($B214="","",IFERROR(VLOOKUP($B214&amp;$C214,統計データ入力シート!$A$9:$M$285,F$1,FALSE),""))</f>
        <v>45</v>
      </c>
      <c r="G214" s="43">
        <f t="shared" si="8"/>
        <v>0.4</v>
      </c>
      <c r="H214" s="43">
        <f t="shared" si="9"/>
        <v>0.20454545454545456</v>
      </c>
      <c r="J214"/>
      <c r="K214" s="40"/>
      <c r="L214" s="40"/>
      <c r="M214" s="40"/>
      <c r="N214" s="40"/>
      <c r="O214" s="40"/>
    </row>
    <row r="215" spans="2:15" s="33" customFormat="1" x14ac:dyDescent="0.15">
      <c r="B215" s="35" t="str">
        <f>IF(統計データ入力シート!F217="","",統計データ入力シート!F217)</f>
        <v>函館市</v>
      </c>
      <c r="C215" s="35" t="str">
        <f>統計データ入力シート!G217&amp;統計データ入力シート!H217</f>
        <v>新浜町</v>
      </c>
      <c r="D215" s="47">
        <f>IF($B215="","",IFERROR(VLOOKUP($B215&amp;$C215,統計データ入力シート!$A$9:$M$285,D$1,FALSE),""))</f>
        <v>312</v>
      </c>
      <c r="E215" s="47">
        <f>IF($B215="","",IFERROR(VLOOKUP($B215&amp;$C215,統計データ入力シート!$A$9:$M$285,E$1,FALSE),""))</f>
        <v>149</v>
      </c>
      <c r="F215" s="47">
        <f>IF($B215="","",IFERROR(VLOOKUP($B215&amp;$C215,統計データ入力シート!$A$9:$M$285,F$1,FALSE),""))</f>
        <v>89</v>
      </c>
      <c r="G215" s="43">
        <f t="shared" si="8"/>
        <v>0.47756410256410259</v>
      </c>
      <c r="H215" s="43">
        <f t="shared" si="9"/>
        <v>0.28525641025641024</v>
      </c>
      <c r="J215"/>
      <c r="K215" s="40"/>
      <c r="L215" s="40"/>
      <c r="M215" s="40"/>
      <c r="N215" s="40"/>
      <c r="O215" s="40"/>
    </row>
    <row r="216" spans="2:15" s="33" customFormat="1" x14ac:dyDescent="0.15">
      <c r="B216" s="35" t="str">
        <f>IF(統計データ入力シート!F218="","",統計データ入力シート!F218)</f>
        <v>函館市</v>
      </c>
      <c r="C216" s="35" t="str">
        <f>統計データ入力シート!G218&amp;統計データ入力シート!H218</f>
        <v>新八幡町</v>
      </c>
      <c r="D216" s="47">
        <f>IF($B216="","",IFERROR(VLOOKUP($B216&amp;$C216,統計データ入力シート!$A$9:$M$285,D$1,FALSE),""))</f>
        <v>145</v>
      </c>
      <c r="E216" s="47">
        <f>IF($B216="","",IFERROR(VLOOKUP($B216&amp;$C216,統計データ入力シート!$A$9:$M$285,E$1,FALSE),""))</f>
        <v>52</v>
      </c>
      <c r="F216" s="47">
        <f>IF($B216="","",IFERROR(VLOOKUP($B216&amp;$C216,統計データ入力シート!$A$9:$M$285,F$1,FALSE),""))</f>
        <v>28</v>
      </c>
      <c r="G216" s="43">
        <f t="shared" si="8"/>
        <v>0.35862068965517241</v>
      </c>
      <c r="H216" s="43">
        <f t="shared" si="9"/>
        <v>0.19310344827586207</v>
      </c>
      <c r="J216"/>
      <c r="K216" s="40"/>
      <c r="L216" s="40"/>
      <c r="M216" s="40"/>
      <c r="N216" s="40"/>
      <c r="O216" s="40"/>
    </row>
    <row r="217" spans="2:15" s="33" customFormat="1" x14ac:dyDescent="0.15">
      <c r="B217" s="35" t="str">
        <f>IF(統計データ入力シート!F219="","",統計データ入力シート!F219)</f>
        <v>函館市</v>
      </c>
      <c r="C217" s="35" t="str">
        <f>統計データ入力シート!G219&amp;統計データ入力シート!H219</f>
        <v>島泊町</v>
      </c>
      <c r="D217" s="47">
        <f>IF($B217="","",IFERROR(VLOOKUP($B217&amp;$C217,統計データ入力シート!$A$9:$M$285,D$1,FALSE),""))</f>
        <v>57</v>
      </c>
      <c r="E217" s="47">
        <f>IF($B217="","",IFERROR(VLOOKUP($B217&amp;$C217,統計データ入力シート!$A$9:$M$285,E$1,FALSE),""))</f>
        <v>33</v>
      </c>
      <c r="F217" s="47">
        <f>IF($B217="","",IFERROR(VLOOKUP($B217&amp;$C217,統計データ入力シート!$A$9:$M$285,F$1,FALSE),""))</f>
        <v>16</v>
      </c>
      <c r="G217" s="43">
        <f t="shared" si="8"/>
        <v>0.57894736842105265</v>
      </c>
      <c r="H217" s="43">
        <f t="shared" si="9"/>
        <v>0.2807017543859649</v>
      </c>
      <c r="J217"/>
      <c r="K217" s="40"/>
      <c r="L217" s="40"/>
      <c r="M217" s="40"/>
      <c r="N217" s="40"/>
      <c r="O217" s="40"/>
    </row>
    <row r="218" spans="2:15" s="33" customFormat="1" x14ac:dyDescent="0.15">
      <c r="B218" s="35" t="str">
        <f>IF(統計データ入力シート!F220="","",統計データ入力シート!F220)</f>
        <v>函館市</v>
      </c>
      <c r="C218" s="35" t="str">
        <f>統計データ入力シート!G220&amp;統計データ入力シート!H220</f>
        <v>富浦町</v>
      </c>
      <c r="D218" s="47">
        <f>IF($B218="","",IFERROR(VLOOKUP($B218&amp;$C218,統計データ入力シート!$A$9:$M$285,D$1,FALSE),""))</f>
        <v>79</v>
      </c>
      <c r="E218" s="47">
        <f>IF($B218="","",IFERROR(VLOOKUP($B218&amp;$C218,統計データ入力シート!$A$9:$M$285,E$1,FALSE),""))</f>
        <v>39</v>
      </c>
      <c r="F218" s="47">
        <f>IF($B218="","",IFERROR(VLOOKUP($B218&amp;$C218,統計データ入力シート!$A$9:$M$285,F$1,FALSE),""))</f>
        <v>21</v>
      </c>
      <c r="G218" s="43">
        <f t="shared" si="8"/>
        <v>0.49367088607594939</v>
      </c>
      <c r="H218" s="43">
        <f t="shared" si="9"/>
        <v>0.26582278481012656</v>
      </c>
      <c r="J218"/>
      <c r="K218" s="40"/>
      <c r="L218" s="40"/>
      <c r="M218" s="40"/>
      <c r="N218" s="40"/>
      <c r="O218" s="40"/>
    </row>
    <row r="219" spans="2:15" s="33" customFormat="1" x14ac:dyDescent="0.15">
      <c r="B219" s="35" t="str">
        <f>IF(統計データ入力シート!F221="","",統計データ入力シート!F221)</f>
        <v>函館市</v>
      </c>
      <c r="C219" s="35" t="str">
        <f>統計データ入力シート!G221&amp;統計データ入力シート!H221</f>
        <v>元村町</v>
      </c>
      <c r="D219" s="47">
        <f>IF($B219="","",IFERROR(VLOOKUP($B219&amp;$C219,統計データ入力シート!$A$9:$M$285,D$1,FALSE),""))</f>
        <v>60</v>
      </c>
      <c r="E219" s="47">
        <f>IF($B219="","",IFERROR(VLOOKUP($B219&amp;$C219,統計データ入力シート!$A$9:$M$285,E$1,FALSE),""))</f>
        <v>34</v>
      </c>
      <c r="F219" s="47">
        <f>IF($B219="","",IFERROR(VLOOKUP($B219&amp;$C219,統計データ入力シート!$A$9:$M$285,F$1,FALSE),""))</f>
        <v>19</v>
      </c>
      <c r="G219" s="43">
        <f t="shared" si="8"/>
        <v>0.56666666666666665</v>
      </c>
      <c r="H219" s="43">
        <f t="shared" si="9"/>
        <v>0.31666666666666665</v>
      </c>
      <c r="J219"/>
      <c r="K219" s="40"/>
      <c r="L219" s="40"/>
      <c r="M219" s="40"/>
      <c r="N219" s="40"/>
      <c r="O219" s="40"/>
    </row>
    <row r="220" spans="2:15" s="33" customFormat="1" x14ac:dyDescent="0.15">
      <c r="B220" s="35" t="str">
        <f>IF(統計データ入力シート!F222="","",統計データ入力シート!F222)</f>
        <v>函館市</v>
      </c>
      <c r="C220" s="35" t="str">
        <f>統計データ入力シート!G222&amp;統計データ入力シート!H222</f>
        <v>恵山岬町</v>
      </c>
      <c r="D220" s="47">
        <f>IF($B220="","",IFERROR(VLOOKUP($B220&amp;$C220,統計データ入力シート!$A$9:$M$285,D$1,FALSE),""))</f>
        <v>19</v>
      </c>
      <c r="E220" s="47">
        <f>IF($B220="","",IFERROR(VLOOKUP($B220&amp;$C220,統計データ入力シート!$A$9:$M$285,E$1,FALSE),""))</f>
        <v>14</v>
      </c>
      <c r="F220" s="47">
        <f>IF($B220="","",IFERROR(VLOOKUP($B220&amp;$C220,統計データ入力シート!$A$9:$M$285,F$1,FALSE),""))</f>
        <v>6</v>
      </c>
      <c r="G220" s="43">
        <f t="shared" si="8"/>
        <v>0.73684210526315785</v>
      </c>
      <c r="H220" s="43">
        <f t="shared" si="9"/>
        <v>0.31578947368421051</v>
      </c>
      <c r="J220"/>
      <c r="K220" s="40"/>
      <c r="L220" s="40"/>
      <c r="M220" s="40"/>
      <c r="N220" s="40"/>
      <c r="O220" s="40"/>
    </row>
    <row r="221" spans="2:15" s="33" customFormat="1" x14ac:dyDescent="0.15">
      <c r="B221" s="35" t="str">
        <f>IF(統計データ入力シート!F223="","",統計データ入力シート!F223)</f>
        <v>函館市</v>
      </c>
      <c r="C221" s="35" t="str">
        <f>統計データ入力シート!G223&amp;統計データ入力シート!H223</f>
        <v>新恵山町</v>
      </c>
      <c r="D221" s="47">
        <f>IF($B221="","",IFERROR(VLOOKUP($B221&amp;$C221,統計データ入力シート!$A$9:$M$285,D$1,FALSE),""))</f>
        <v>14</v>
      </c>
      <c r="E221" s="47">
        <f>IF($B221="","",IFERROR(VLOOKUP($B221&amp;$C221,統計データ入力シート!$A$9:$M$285,E$1,FALSE),""))</f>
        <v>8</v>
      </c>
      <c r="F221" s="47">
        <f>IF($B221="","",IFERROR(VLOOKUP($B221&amp;$C221,統計データ入力シート!$A$9:$M$285,F$1,FALSE),""))</f>
        <v>5</v>
      </c>
      <c r="G221" s="43">
        <f t="shared" si="8"/>
        <v>0.5714285714285714</v>
      </c>
      <c r="H221" s="43">
        <f t="shared" si="9"/>
        <v>0.35714285714285715</v>
      </c>
      <c r="J221"/>
      <c r="K221" s="40"/>
      <c r="L221" s="40"/>
      <c r="M221" s="40"/>
      <c r="N221" s="40"/>
      <c r="O221" s="40"/>
    </row>
    <row r="222" spans="2:15" s="33" customFormat="1" x14ac:dyDescent="0.15">
      <c r="B222" s="35" t="str">
        <f>IF(統計データ入力シート!F224="","",統計データ入力シート!F224)</f>
        <v>函館市</v>
      </c>
      <c r="C222" s="35" t="str">
        <f>統計データ入力シート!G224&amp;統計データ入力シート!H224</f>
        <v>古部町</v>
      </c>
      <c r="D222" s="47">
        <f>IF($B222="","",IFERROR(VLOOKUP($B222&amp;$C222,統計データ入力シート!$A$9:$M$285,D$1,FALSE),""))</f>
        <v>118</v>
      </c>
      <c r="E222" s="47">
        <f>IF($B222="","",IFERROR(VLOOKUP($B222&amp;$C222,統計データ入力シート!$A$9:$M$285,E$1,FALSE),""))</f>
        <v>64</v>
      </c>
      <c r="F222" s="47">
        <f>IF($B222="","",IFERROR(VLOOKUP($B222&amp;$C222,統計データ入力シート!$A$9:$M$285,F$1,FALSE),""))</f>
        <v>42</v>
      </c>
      <c r="G222" s="43">
        <f t="shared" si="8"/>
        <v>0.5423728813559322</v>
      </c>
      <c r="H222" s="43">
        <f t="shared" si="9"/>
        <v>0.3559322033898305</v>
      </c>
      <c r="J222"/>
      <c r="K222" s="40"/>
      <c r="L222" s="40"/>
      <c r="M222" s="40"/>
      <c r="N222" s="40"/>
      <c r="O222" s="40"/>
    </row>
    <row r="223" spans="2:15" s="33" customFormat="1" x14ac:dyDescent="0.15">
      <c r="B223" s="35" t="str">
        <f>IF(統計データ入力シート!F225="","",統計データ入力シート!F225)</f>
        <v>函館市</v>
      </c>
      <c r="C223" s="35" t="str">
        <f>統計データ入力シート!G225&amp;統計データ入力シート!H225</f>
        <v>木直町</v>
      </c>
      <c r="D223" s="47">
        <f>IF($B223="","",IFERROR(VLOOKUP($B223&amp;$C223,統計データ入力シート!$A$9:$M$285,D$1,FALSE),""))</f>
        <v>657</v>
      </c>
      <c r="E223" s="47">
        <f>IF($B223="","",IFERROR(VLOOKUP($B223&amp;$C223,統計データ入力シート!$A$9:$M$285,E$1,FALSE),""))</f>
        <v>243</v>
      </c>
      <c r="F223" s="47">
        <f>IF($B223="","",IFERROR(VLOOKUP($B223&amp;$C223,統計データ入力シート!$A$9:$M$285,F$1,FALSE),""))</f>
        <v>135</v>
      </c>
      <c r="G223" s="43">
        <f t="shared" si="8"/>
        <v>0.36986301369863012</v>
      </c>
      <c r="H223" s="43">
        <f t="shared" si="9"/>
        <v>0.20547945205479451</v>
      </c>
      <c r="J223"/>
      <c r="K223" s="40"/>
      <c r="L223" s="40"/>
      <c r="M223" s="40"/>
      <c r="N223" s="40"/>
      <c r="O223" s="40"/>
    </row>
    <row r="224" spans="2:15" s="33" customFormat="1" x14ac:dyDescent="0.15">
      <c r="B224" s="35" t="str">
        <f>IF(統計データ入力シート!F226="","",統計データ入力シート!F226)</f>
        <v>函館市</v>
      </c>
      <c r="C224" s="35" t="str">
        <f>統計データ入力シート!G226&amp;統計データ入力シート!H226</f>
        <v>尾札部町</v>
      </c>
      <c r="D224" s="47">
        <f>IF($B224="","",IFERROR(VLOOKUP($B224&amp;$C224,統計データ入力シート!$A$9:$M$285,D$1,FALSE),""))</f>
        <v>1313</v>
      </c>
      <c r="E224" s="47">
        <f>IF($B224="","",IFERROR(VLOOKUP($B224&amp;$C224,統計データ入力シート!$A$9:$M$285,E$1,FALSE),""))</f>
        <v>486</v>
      </c>
      <c r="F224" s="47">
        <f>IF($B224="","",IFERROR(VLOOKUP($B224&amp;$C224,統計データ入力シート!$A$9:$M$285,F$1,FALSE),""))</f>
        <v>252</v>
      </c>
      <c r="G224" s="43">
        <f t="shared" si="8"/>
        <v>0.37014470677837014</v>
      </c>
      <c r="H224" s="43">
        <f t="shared" si="9"/>
        <v>0.19192688499619193</v>
      </c>
      <c r="J224"/>
      <c r="K224" s="40"/>
      <c r="L224" s="40"/>
      <c r="M224" s="40"/>
      <c r="N224" s="40"/>
      <c r="O224" s="40"/>
    </row>
    <row r="225" spans="2:15" s="33" customFormat="1" x14ac:dyDescent="0.15">
      <c r="B225" s="35" t="str">
        <f>IF(統計データ入力シート!F227="","",統計データ入力シート!F227)</f>
        <v>函館市</v>
      </c>
      <c r="C225" s="35" t="str">
        <f>統計データ入力シート!G227&amp;統計データ入力シート!H227</f>
        <v>川汲町</v>
      </c>
      <c r="D225" s="47">
        <f>IF($B225="","",IFERROR(VLOOKUP($B225&amp;$C225,統計データ入力シート!$A$9:$M$285,D$1,FALSE),""))</f>
        <v>1082</v>
      </c>
      <c r="E225" s="47">
        <f>IF($B225="","",IFERROR(VLOOKUP($B225&amp;$C225,統計データ入力シート!$A$9:$M$285,E$1,FALSE),""))</f>
        <v>391</v>
      </c>
      <c r="F225" s="47">
        <f>IF($B225="","",IFERROR(VLOOKUP($B225&amp;$C225,統計データ入力シート!$A$9:$M$285,F$1,FALSE),""))</f>
        <v>245</v>
      </c>
      <c r="G225" s="43">
        <f t="shared" si="8"/>
        <v>0.3613678373382625</v>
      </c>
      <c r="H225" s="43">
        <f t="shared" si="9"/>
        <v>0.22643253234750463</v>
      </c>
      <c r="J225"/>
      <c r="K225" s="40"/>
      <c r="L225" s="40"/>
      <c r="M225" s="40"/>
      <c r="N225" s="40"/>
      <c r="O225" s="40"/>
    </row>
    <row r="226" spans="2:15" s="33" customFormat="1" x14ac:dyDescent="0.15">
      <c r="B226" s="35" t="str">
        <f>IF(統計データ入力シート!F228="","",統計データ入力シート!F228)</f>
        <v>函館市</v>
      </c>
      <c r="C226" s="35" t="str">
        <f>統計データ入力シート!G228&amp;統計データ入力シート!H228</f>
        <v>安浦町</v>
      </c>
      <c r="D226" s="47">
        <f>IF($B226="","",IFERROR(VLOOKUP($B226&amp;$C226,統計データ入力シート!$A$9:$M$285,D$1,FALSE),""))</f>
        <v>367</v>
      </c>
      <c r="E226" s="47">
        <f>IF($B226="","",IFERROR(VLOOKUP($B226&amp;$C226,統計データ入力シート!$A$9:$M$285,E$1,FALSE),""))</f>
        <v>180</v>
      </c>
      <c r="F226" s="47">
        <f>IF($B226="","",IFERROR(VLOOKUP($B226&amp;$C226,統計データ入力シート!$A$9:$M$285,F$1,FALSE),""))</f>
        <v>110</v>
      </c>
      <c r="G226" s="43">
        <f t="shared" si="8"/>
        <v>0.49046321525885561</v>
      </c>
      <c r="H226" s="43">
        <f t="shared" si="9"/>
        <v>0.29972752043596729</v>
      </c>
      <c r="J226"/>
      <c r="K226" s="40"/>
      <c r="L226" s="40"/>
      <c r="M226" s="40"/>
      <c r="N226" s="40"/>
      <c r="O226" s="40"/>
    </row>
    <row r="227" spans="2:15" s="33" customFormat="1" x14ac:dyDescent="0.15">
      <c r="B227" s="35" t="str">
        <f>IF(統計データ入力シート!F229="","",統計データ入力シート!F229)</f>
        <v>函館市</v>
      </c>
      <c r="C227" s="35" t="str">
        <f>統計データ入力シート!G229&amp;統計データ入力シート!H229</f>
        <v>臼尻町</v>
      </c>
      <c r="D227" s="47">
        <f>IF($B227="","",IFERROR(VLOOKUP($B227&amp;$C227,統計データ入力シート!$A$9:$M$285,D$1,FALSE),""))</f>
        <v>666</v>
      </c>
      <c r="E227" s="47">
        <f>IF($B227="","",IFERROR(VLOOKUP($B227&amp;$C227,統計データ入力シート!$A$9:$M$285,E$1,FALSE),""))</f>
        <v>234</v>
      </c>
      <c r="F227" s="47">
        <f>IF($B227="","",IFERROR(VLOOKUP($B227&amp;$C227,統計データ入力シート!$A$9:$M$285,F$1,FALSE),""))</f>
        <v>132</v>
      </c>
      <c r="G227" s="43">
        <f t="shared" si="8"/>
        <v>0.35135135135135137</v>
      </c>
      <c r="H227" s="43">
        <f t="shared" si="9"/>
        <v>0.1981981981981982</v>
      </c>
      <c r="J227"/>
      <c r="K227" s="40"/>
      <c r="L227" s="40"/>
      <c r="M227" s="40"/>
      <c r="N227" s="40"/>
      <c r="O227" s="40"/>
    </row>
    <row r="228" spans="2:15" s="33" customFormat="1" x14ac:dyDescent="0.15">
      <c r="B228" s="35" t="str">
        <f>IF(統計データ入力シート!F230="","",統計データ入力シート!F230)</f>
        <v>函館市</v>
      </c>
      <c r="C228" s="35" t="str">
        <f>統計データ入力シート!G230&amp;統計データ入力シート!H230</f>
        <v>豊崎町</v>
      </c>
      <c r="D228" s="47">
        <f>IF($B228="","",IFERROR(VLOOKUP($B228&amp;$C228,統計データ入力シート!$A$9:$M$285,D$1,FALSE),""))</f>
        <v>315</v>
      </c>
      <c r="E228" s="47">
        <f>IF($B228="","",IFERROR(VLOOKUP($B228&amp;$C228,統計データ入力シート!$A$9:$M$285,E$1,FALSE),""))</f>
        <v>105</v>
      </c>
      <c r="F228" s="47">
        <f>IF($B228="","",IFERROR(VLOOKUP($B228&amp;$C228,統計データ入力シート!$A$9:$M$285,F$1,FALSE),""))</f>
        <v>46</v>
      </c>
      <c r="G228" s="43">
        <f t="shared" si="8"/>
        <v>0.33333333333333331</v>
      </c>
      <c r="H228" s="43">
        <f t="shared" si="9"/>
        <v>0.14603174603174604</v>
      </c>
      <c r="J228"/>
      <c r="K228" s="40"/>
      <c r="L228" s="40"/>
      <c r="M228" s="40"/>
      <c r="N228" s="40"/>
      <c r="O228" s="40"/>
    </row>
    <row r="229" spans="2:15" s="33" customFormat="1" x14ac:dyDescent="0.15">
      <c r="B229" s="35" t="str">
        <f>IF(統計データ入力シート!F231="","",統計データ入力シート!F231)</f>
        <v>函館市</v>
      </c>
      <c r="C229" s="35" t="str">
        <f>統計データ入力シート!G231&amp;統計データ入力シート!H231</f>
        <v>大船町</v>
      </c>
      <c r="D229" s="47">
        <f>IF($B229="","",IFERROR(VLOOKUP($B229&amp;$C229,統計データ入力シート!$A$9:$M$285,D$1,FALSE),""))</f>
        <v>410</v>
      </c>
      <c r="E229" s="47">
        <f>IF($B229="","",IFERROR(VLOOKUP($B229&amp;$C229,統計データ入力シート!$A$9:$M$285,E$1,FALSE),""))</f>
        <v>142</v>
      </c>
      <c r="F229" s="47">
        <f>IF($B229="","",IFERROR(VLOOKUP($B229&amp;$C229,統計データ入力シート!$A$9:$M$285,F$1,FALSE),""))</f>
        <v>64</v>
      </c>
      <c r="G229" s="43">
        <f t="shared" si="8"/>
        <v>0.34634146341463412</v>
      </c>
      <c r="H229" s="43">
        <f t="shared" si="9"/>
        <v>0.15609756097560976</v>
      </c>
      <c r="J229"/>
      <c r="K229" s="40"/>
      <c r="L229" s="40"/>
      <c r="M229" s="40"/>
      <c r="N229" s="40"/>
      <c r="O229" s="40"/>
    </row>
    <row r="230" spans="2:15" s="33" customFormat="1" x14ac:dyDescent="0.15">
      <c r="B230" s="35" t="str">
        <f>IF(統計データ入力シート!F232="","",統計データ入力シート!F232)</f>
        <v>函館市</v>
      </c>
      <c r="C230" s="35" t="str">
        <f>統計データ入力シート!G232&amp;統計データ入力シート!H232</f>
        <v>双見町</v>
      </c>
      <c r="D230" s="47">
        <f>IF($B230="","",IFERROR(VLOOKUP($B230&amp;$C230,統計データ入力シート!$A$9:$M$285,D$1,FALSE),""))</f>
        <v>160</v>
      </c>
      <c r="E230" s="47">
        <f>IF($B230="","",IFERROR(VLOOKUP($B230&amp;$C230,統計データ入力シート!$A$9:$M$285,E$1,FALSE),""))</f>
        <v>60</v>
      </c>
      <c r="F230" s="47">
        <f>IF($B230="","",IFERROR(VLOOKUP($B230&amp;$C230,統計データ入力シート!$A$9:$M$285,F$1,FALSE),""))</f>
        <v>23</v>
      </c>
      <c r="G230" s="43">
        <f t="shared" si="8"/>
        <v>0.375</v>
      </c>
      <c r="H230" s="43">
        <f t="shared" si="9"/>
        <v>0.14374999999999999</v>
      </c>
      <c r="J230"/>
      <c r="K230" s="40"/>
      <c r="L230" s="40"/>
      <c r="M230" s="40"/>
      <c r="N230" s="40"/>
      <c r="O230" s="40"/>
    </row>
    <row r="231" spans="2:15" s="33" customFormat="1" x14ac:dyDescent="0.15">
      <c r="B231" s="35" t="str">
        <f>IF(統計データ入力シート!F233="","",統計データ入力シート!F233)</f>
        <v>函館市</v>
      </c>
      <c r="C231" s="35" t="str">
        <f>統計データ入力シート!G233&amp;統計データ入力シート!H233</f>
        <v>岩戸町</v>
      </c>
      <c r="D231" s="47">
        <f>IF($B231="","",IFERROR(VLOOKUP($B231&amp;$C231,統計データ入力シート!$A$9:$M$285,D$1,FALSE),""))</f>
        <v>154</v>
      </c>
      <c r="E231" s="47">
        <f>IF($B231="","",IFERROR(VLOOKUP($B231&amp;$C231,統計データ入力シート!$A$9:$M$285,E$1,FALSE),""))</f>
        <v>52</v>
      </c>
      <c r="F231" s="47">
        <f>IF($B231="","",IFERROR(VLOOKUP($B231&amp;$C231,統計データ入力シート!$A$9:$M$285,F$1,FALSE),""))</f>
        <v>20</v>
      </c>
      <c r="G231" s="43">
        <f t="shared" si="8"/>
        <v>0.33766233766233766</v>
      </c>
      <c r="H231" s="43">
        <f t="shared" si="9"/>
        <v>0.12987012987012986</v>
      </c>
      <c r="J231"/>
      <c r="K231" s="40"/>
      <c r="L231" s="40"/>
      <c r="M231" s="40"/>
      <c r="N231" s="40"/>
      <c r="O231" s="40"/>
    </row>
    <row r="232" spans="2:15" s="33" customFormat="1" x14ac:dyDescent="0.15">
      <c r="B232" s="35" t="str">
        <f>IF(統計データ入力シート!F234="","",統計データ入力シート!F234)</f>
        <v/>
      </c>
      <c r="C232" s="35" t="str">
        <f>統計データ入力シート!G234&amp;統計データ入力シート!H234</f>
        <v/>
      </c>
      <c r="D232" s="47" t="str">
        <f>IF($B232="","",IFERROR(VLOOKUP($B232&amp;$C232,統計データ入力シート!$A$9:$M$285,D$1,FALSE),""))</f>
        <v/>
      </c>
      <c r="E232" s="47" t="str">
        <f>IF($B232="","",IFERROR(VLOOKUP($B232&amp;$C232,統計データ入力シート!$A$9:$M$285,E$1,FALSE),""))</f>
        <v/>
      </c>
      <c r="F232" s="47" t="str">
        <f>IF($B232="","",IFERROR(VLOOKUP($B232&amp;$C232,統計データ入力シート!$A$9:$M$285,F$1,FALSE),""))</f>
        <v/>
      </c>
      <c r="G232" s="43" t="str">
        <f t="shared" si="8"/>
        <v/>
      </c>
      <c r="H232" s="43" t="str">
        <f t="shared" si="9"/>
        <v/>
      </c>
      <c r="J232"/>
      <c r="K232" s="40"/>
      <c r="L232" s="40"/>
      <c r="M232" s="40"/>
      <c r="N232" s="40"/>
      <c r="O232" s="40"/>
    </row>
    <row r="233" spans="2:15" s="33" customFormat="1" x14ac:dyDescent="0.15">
      <c r="B233" s="35" t="str">
        <f>IF(統計データ入力シート!F235="","",統計データ入力シート!F235)</f>
        <v/>
      </c>
      <c r="C233" s="35" t="str">
        <f>統計データ入力シート!G235&amp;統計データ入力シート!H235</f>
        <v/>
      </c>
      <c r="D233" s="47" t="str">
        <f>IF($B233="","",IFERROR(VLOOKUP($B233&amp;$C233,統計データ入力シート!$A$9:$M$285,D$1,FALSE),""))</f>
        <v/>
      </c>
      <c r="E233" s="47" t="str">
        <f>IF($B233="","",IFERROR(VLOOKUP($B233&amp;$C233,統計データ入力シート!$A$9:$M$285,E$1,FALSE),""))</f>
        <v/>
      </c>
      <c r="F233" s="47" t="str">
        <f>IF($B233="","",IFERROR(VLOOKUP($B233&amp;$C233,統計データ入力シート!$A$9:$M$285,F$1,FALSE),""))</f>
        <v/>
      </c>
      <c r="G233" s="43" t="str">
        <f t="shared" si="8"/>
        <v/>
      </c>
      <c r="H233" s="43" t="str">
        <f t="shared" si="9"/>
        <v/>
      </c>
      <c r="J233"/>
      <c r="K233" s="40"/>
      <c r="L233" s="40"/>
      <c r="M233" s="40"/>
      <c r="N233" s="40"/>
      <c r="O233" s="40"/>
    </row>
    <row r="234" spans="2:15" s="33" customFormat="1" x14ac:dyDescent="0.15">
      <c r="B234" s="35" t="str">
        <f>IF(統計データ入力シート!F236="","",統計データ入力シート!F236)</f>
        <v/>
      </c>
      <c r="C234" s="35" t="str">
        <f>統計データ入力シート!G236&amp;統計データ入力シート!H236</f>
        <v/>
      </c>
      <c r="D234" s="47" t="str">
        <f>IF($B234="","",IFERROR(VLOOKUP($B234&amp;$C234,統計データ入力シート!$A$9:$M$285,D$1,FALSE),""))</f>
        <v/>
      </c>
      <c r="E234" s="47" t="str">
        <f>IF($B234="","",IFERROR(VLOOKUP($B234&amp;$C234,統計データ入力シート!$A$9:$M$285,E$1,FALSE),""))</f>
        <v/>
      </c>
      <c r="F234" s="47" t="str">
        <f>IF($B234="","",IFERROR(VLOOKUP($B234&amp;$C234,統計データ入力シート!$A$9:$M$285,F$1,FALSE),""))</f>
        <v/>
      </c>
      <c r="G234" s="43" t="str">
        <f t="shared" si="8"/>
        <v/>
      </c>
      <c r="H234" s="43" t="str">
        <f t="shared" si="9"/>
        <v/>
      </c>
      <c r="J234"/>
      <c r="K234" s="40"/>
      <c r="L234" s="40"/>
      <c r="M234" s="40"/>
      <c r="N234" s="40"/>
      <c r="O234" s="40"/>
    </row>
    <row r="235" spans="2:15" s="33" customFormat="1" x14ac:dyDescent="0.15">
      <c r="B235" s="35" t="str">
        <f>IF(統計データ入力シート!F237="","",統計データ入力シート!F237)</f>
        <v/>
      </c>
      <c r="C235" s="35" t="str">
        <f>統計データ入力シート!G237&amp;統計データ入力シート!H237</f>
        <v/>
      </c>
      <c r="D235" s="47" t="str">
        <f>IF($B235="","",IFERROR(VLOOKUP($B235&amp;$C235,統計データ入力シート!$A$9:$M$285,D$1,FALSE),""))</f>
        <v/>
      </c>
      <c r="E235" s="47" t="str">
        <f>IF($B235="","",IFERROR(VLOOKUP($B235&amp;$C235,統計データ入力シート!$A$9:$M$285,E$1,FALSE),""))</f>
        <v/>
      </c>
      <c r="F235" s="47" t="str">
        <f>IF($B235="","",IFERROR(VLOOKUP($B235&amp;$C235,統計データ入力シート!$A$9:$M$285,F$1,FALSE),""))</f>
        <v/>
      </c>
      <c r="G235" s="43" t="str">
        <f t="shared" si="8"/>
        <v/>
      </c>
      <c r="H235" s="43" t="str">
        <f t="shared" si="9"/>
        <v/>
      </c>
      <c r="J235"/>
      <c r="K235" s="40"/>
      <c r="L235" s="40"/>
      <c r="M235" s="40"/>
      <c r="N235" s="40"/>
      <c r="O235" s="40"/>
    </row>
    <row r="236" spans="2:15" s="33" customFormat="1" x14ac:dyDescent="0.15">
      <c r="B236" s="35" t="str">
        <f>IF(統計データ入力シート!F238="","",統計データ入力シート!F238)</f>
        <v/>
      </c>
      <c r="C236" s="35" t="str">
        <f>統計データ入力シート!G238&amp;統計データ入力シート!H238</f>
        <v/>
      </c>
      <c r="D236" s="47" t="str">
        <f>IF($B236="","",IFERROR(VLOOKUP($B236&amp;$C236,統計データ入力シート!$A$9:$M$285,D$1,FALSE),""))</f>
        <v/>
      </c>
      <c r="E236" s="47" t="str">
        <f>IF($B236="","",IFERROR(VLOOKUP($B236&amp;$C236,統計データ入力シート!$A$9:$M$285,E$1,FALSE),""))</f>
        <v/>
      </c>
      <c r="F236" s="47" t="str">
        <f>IF($B236="","",IFERROR(VLOOKUP($B236&amp;$C236,統計データ入力シート!$A$9:$M$285,F$1,FALSE),""))</f>
        <v/>
      </c>
      <c r="G236" s="43" t="str">
        <f t="shared" si="8"/>
        <v/>
      </c>
      <c r="H236" s="43" t="str">
        <f t="shared" si="9"/>
        <v/>
      </c>
      <c r="J236"/>
      <c r="K236" s="40"/>
      <c r="L236" s="40"/>
      <c r="M236" s="40"/>
      <c r="N236" s="40"/>
      <c r="O236" s="40"/>
    </row>
    <row r="237" spans="2:15" s="33" customFormat="1" x14ac:dyDescent="0.15">
      <c r="B237" s="35" t="str">
        <f>IF(統計データ入力シート!F239="","",統計データ入力シート!F239)</f>
        <v/>
      </c>
      <c r="C237" s="35" t="str">
        <f>統計データ入力シート!G239&amp;統計データ入力シート!H239</f>
        <v/>
      </c>
      <c r="D237" s="47" t="str">
        <f>IF($B237="","",IFERROR(VLOOKUP($B237&amp;$C237,統計データ入力シート!$A$9:$M$285,D$1,FALSE),""))</f>
        <v/>
      </c>
      <c r="E237" s="47" t="str">
        <f>IF($B237="","",IFERROR(VLOOKUP($B237&amp;$C237,統計データ入力シート!$A$9:$M$285,E$1,FALSE),""))</f>
        <v/>
      </c>
      <c r="F237" s="47" t="str">
        <f>IF($B237="","",IFERROR(VLOOKUP($B237&amp;$C237,統計データ入力シート!$A$9:$M$285,F$1,FALSE),""))</f>
        <v/>
      </c>
      <c r="G237" s="43" t="str">
        <f t="shared" si="8"/>
        <v/>
      </c>
      <c r="H237" s="43" t="str">
        <f t="shared" si="9"/>
        <v/>
      </c>
      <c r="J237"/>
      <c r="K237" s="40"/>
      <c r="L237" s="40"/>
      <c r="M237" s="40"/>
      <c r="N237" s="40"/>
      <c r="O237" s="40"/>
    </row>
    <row r="238" spans="2:15" s="33" customFormat="1" x14ac:dyDescent="0.15">
      <c r="B238" s="35" t="str">
        <f>IF(統計データ入力シート!F240="","",統計データ入力シート!F240)</f>
        <v/>
      </c>
      <c r="C238" s="35" t="str">
        <f>統計データ入力シート!G240&amp;統計データ入力シート!H240</f>
        <v/>
      </c>
      <c r="D238" s="47" t="str">
        <f>IF($B238="","",IFERROR(VLOOKUP($B238&amp;$C238,統計データ入力シート!$A$9:$M$285,D$1,FALSE),""))</f>
        <v/>
      </c>
      <c r="E238" s="47" t="str">
        <f>IF($B238="","",IFERROR(VLOOKUP($B238&amp;$C238,統計データ入力シート!$A$9:$M$285,E$1,FALSE),""))</f>
        <v/>
      </c>
      <c r="F238" s="47" t="str">
        <f>IF($B238="","",IFERROR(VLOOKUP($B238&amp;$C238,統計データ入力シート!$A$9:$M$285,F$1,FALSE),""))</f>
        <v/>
      </c>
      <c r="G238" s="43" t="str">
        <f t="shared" si="8"/>
        <v/>
      </c>
      <c r="H238" s="43" t="str">
        <f t="shared" si="9"/>
        <v/>
      </c>
      <c r="J238"/>
      <c r="K238" s="40"/>
      <c r="L238" s="40"/>
      <c r="M238" s="40"/>
      <c r="N238" s="40"/>
      <c r="O238" s="40"/>
    </row>
    <row r="239" spans="2:15" s="33" customFormat="1" x14ac:dyDescent="0.15">
      <c r="B239" s="35" t="str">
        <f>IF(統計データ入力シート!F241="","",統計データ入力シート!F241)</f>
        <v/>
      </c>
      <c r="C239" s="35" t="str">
        <f>統計データ入力シート!G241&amp;統計データ入力シート!H241</f>
        <v/>
      </c>
      <c r="D239" s="47" t="str">
        <f>IF($B239="","",IFERROR(VLOOKUP($B239&amp;$C239,統計データ入力シート!$A$9:$M$285,D$1,FALSE),""))</f>
        <v/>
      </c>
      <c r="E239" s="47" t="str">
        <f>IF($B239="","",IFERROR(VLOOKUP($B239&amp;$C239,統計データ入力シート!$A$9:$M$285,E$1,FALSE),""))</f>
        <v/>
      </c>
      <c r="F239" s="47" t="str">
        <f>IF($B239="","",IFERROR(VLOOKUP($B239&amp;$C239,統計データ入力シート!$A$9:$M$285,F$1,FALSE),""))</f>
        <v/>
      </c>
      <c r="G239" s="43" t="str">
        <f t="shared" si="8"/>
        <v/>
      </c>
      <c r="H239" s="43" t="str">
        <f t="shared" si="9"/>
        <v/>
      </c>
      <c r="J239"/>
      <c r="K239" s="40"/>
      <c r="L239" s="40"/>
      <c r="M239" s="40"/>
      <c r="N239" s="40"/>
      <c r="O239" s="40"/>
    </row>
    <row r="240" spans="2:15" s="33" customFormat="1" x14ac:dyDescent="0.15">
      <c r="B240" s="35" t="str">
        <f>IF(統計データ入力シート!F242="","",統計データ入力シート!F242)</f>
        <v/>
      </c>
      <c r="C240" s="35" t="str">
        <f>統計データ入力シート!G242&amp;統計データ入力シート!H242</f>
        <v/>
      </c>
      <c r="D240" s="47" t="str">
        <f>IF($B240="","",IFERROR(VLOOKUP($B240&amp;$C240,統計データ入力シート!$A$9:$M$285,D$1,FALSE),""))</f>
        <v/>
      </c>
      <c r="E240" s="47" t="str">
        <f>IF($B240="","",IFERROR(VLOOKUP($B240&amp;$C240,統計データ入力シート!$A$9:$M$285,E$1,FALSE),""))</f>
        <v/>
      </c>
      <c r="F240" s="47" t="str">
        <f>IF($B240="","",IFERROR(VLOOKUP($B240&amp;$C240,統計データ入力シート!$A$9:$M$285,F$1,FALSE),""))</f>
        <v/>
      </c>
      <c r="G240" s="43" t="str">
        <f t="shared" si="8"/>
        <v/>
      </c>
      <c r="H240" s="43" t="str">
        <f t="shared" si="9"/>
        <v/>
      </c>
      <c r="J240"/>
      <c r="K240" s="40"/>
      <c r="L240" s="40"/>
      <c r="M240" s="40"/>
      <c r="N240" s="40"/>
      <c r="O240" s="40"/>
    </row>
    <row r="241" spans="2:15" s="33" customFormat="1" x14ac:dyDescent="0.15">
      <c r="B241" s="35" t="str">
        <f>IF(統計データ入力シート!F243="","",統計データ入力シート!F243)</f>
        <v/>
      </c>
      <c r="C241" s="35" t="str">
        <f>統計データ入力シート!G243&amp;統計データ入力シート!H243</f>
        <v/>
      </c>
      <c r="D241" s="47" t="str">
        <f>IF($B241="","",IFERROR(VLOOKUP($B241&amp;$C241,統計データ入力シート!$A$9:$M$285,D$1,FALSE),""))</f>
        <v/>
      </c>
      <c r="E241" s="47" t="str">
        <f>IF($B241="","",IFERROR(VLOOKUP($B241&amp;$C241,統計データ入力シート!$A$9:$M$285,E$1,FALSE),""))</f>
        <v/>
      </c>
      <c r="F241" s="47" t="str">
        <f>IF($B241="","",IFERROR(VLOOKUP($B241&amp;$C241,統計データ入力シート!$A$9:$M$285,F$1,FALSE),""))</f>
        <v/>
      </c>
      <c r="G241" s="43" t="str">
        <f t="shared" si="8"/>
        <v/>
      </c>
      <c r="H241" s="43" t="str">
        <f t="shared" si="9"/>
        <v/>
      </c>
      <c r="J241"/>
      <c r="K241" s="40"/>
      <c r="L241" s="40"/>
      <c r="M241" s="40"/>
      <c r="N241" s="40"/>
      <c r="O241" s="40"/>
    </row>
    <row r="242" spans="2:15" s="33" customFormat="1" x14ac:dyDescent="0.15">
      <c r="B242" s="35" t="str">
        <f>IF(統計データ入力シート!F244="","",統計データ入力シート!F244)</f>
        <v/>
      </c>
      <c r="C242" s="35" t="str">
        <f>統計データ入力シート!G244&amp;統計データ入力シート!H244</f>
        <v/>
      </c>
      <c r="D242" s="47" t="str">
        <f>IF($B242="","",IFERROR(VLOOKUP($B242&amp;$C242,統計データ入力シート!$A$9:$M$285,D$1,FALSE),""))</f>
        <v/>
      </c>
      <c r="E242" s="47" t="str">
        <f>IF($B242="","",IFERROR(VLOOKUP($B242&amp;$C242,統計データ入力シート!$A$9:$M$285,E$1,FALSE),""))</f>
        <v/>
      </c>
      <c r="F242" s="47" t="str">
        <f>IF($B242="","",IFERROR(VLOOKUP($B242&amp;$C242,統計データ入力シート!$A$9:$M$285,F$1,FALSE),""))</f>
        <v/>
      </c>
      <c r="G242" s="43" t="str">
        <f t="shared" si="8"/>
        <v/>
      </c>
      <c r="H242" s="43" t="str">
        <f t="shared" si="9"/>
        <v/>
      </c>
      <c r="J242"/>
      <c r="K242" s="40"/>
      <c r="L242" s="40"/>
      <c r="M242" s="40"/>
      <c r="N242" s="40"/>
      <c r="O242" s="40"/>
    </row>
    <row r="243" spans="2:15" s="33" customFormat="1" x14ac:dyDescent="0.15">
      <c r="B243" s="35" t="str">
        <f>IF(統計データ入力シート!F245="","",統計データ入力シート!F245)</f>
        <v/>
      </c>
      <c r="C243" s="35" t="str">
        <f>統計データ入力シート!G245&amp;統計データ入力シート!H245</f>
        <v/>
      </c>
      <c r="D243" s="47" t="str">
        <f>IF($B243="","",IFERROR(VLOOKUP($B243&amp;$C243,統計データ入力シート!$A$9:$M$285,D$1,FALSE),""))</f>
        <v/>
      </c>
      <c r="E243" s="47" t="str">
        <f>IF($B243="","",IFERROR(VLOOKUP($B243&amp;$C243,統計データ入力シート!$A$9:$M$285,E$1,FALSE),""))</f>
        <v/>
      </c>
      <c r="F243" s="47" t="str">
        <f>IF($B243="","",IFERROR(VLOOKUP($B243&amp;$C243,統計データ入力シート!$A$9:$M$285,F$1,FALSE),""))</f>
        <v/>
      </c>
      <c r="G243" s="43" t="str">
        <f t="shared" si="8"/>
        <v/>
      </c>
      <c r="H243" s="43" t="str">
        <f t="shared" si="9"/>
        <v/>
      </c>
      <c r="J243"/>
      <c r="K243" s="40"/>
      <c r="L243" s="40"/>
      <c r="M243" s="40"/>
      <c r="N243" s="40"/>
      <c r="O243" s="40"/>
    </row>
    <row r="244" spans="2:15" s="33" customFormat="1" x14ac:dyDescent="0.15">
      <c r="B244" s="35" t="str">
        <f>IF(統計データ入力シート!F246="","",統計データ入力シート!F246)</f>
        <v/>
      </c>
      <c r="C244" s="35" t="str">
        <f>統計データ入力シート!G246&amp;統計データ入力シート!H246</f>
        <v/>
      </c>
      <c r="D244" s="47" t="str">
        <f>IF($B244="","",IFERROR(VLOOKUP($B244&amp;$C244,統計データ入力シート!$A$9:$M$285,D$1,FALSE),""))</f>
        <v/>
      </c>
      <c r="E244" s="47" t="str">
        <f>IF($B244="","",IFERROR(VLOOKUP($B244&amp;$C244,統計データ入力シート!$A$9:$M$285,E$1,FALSE),""))</f>
        <v/>
      </c>
      <c r="F244" s="47" t="str">
        <f>IF($B244="","",IFERROR(VLOOKUP($B244&amp;$C244,統計データ入力シート!$A$9:$M$285,F$1,FALSE),""))</f>
        <v/>
      </c>
      <c r="G244" s="43" t="str">
        <f t="shared" si="8"/>
        <v/>
      </c>
      <c r="H244" s="43" t="str">
        <f t="shared" si="9"/>
        <v/>
      </c>
      <c r="J244"/>
      <c r="K244" s="40"/>
      <c r="L244" s="40"/>
      <c r="M244" s="40"/>
      <c r="N244" s="40"/>
      <c r="O244" s="40"/>
    </row>
    <row r="245" spans="2:15" s="33" customFormat="1" x14ac:dyDescent="0.15">
      <c r="B245" s="35" t="str">
        <f>IF(統計データ入力シート!F247="","",統計データ入力シート!F247)</f>
        <v/>
      </c>
      <c r="C245" s="35" t="str">
        <f>統計データ入力シート!G247&amp;統計データ入力シート!H247</f>
        <v/>
      </c>
      <c r="D245" s="47" t="str">
        <f>IF($B245="","",IFERROR(VLOOKUP($B245&amp;$C245,統計データ入力シート!$A$9:$M$285,D$1,FALSE),""))</f>
        <v/>
      </c>
      <c r="E245" s="47" t="str">
        <f>IF($B245="","",IFERROR(VLOOKUP($B245&amp;$C245,統計データ入力シート!$A$9:$M$285,E$1,FALSE),""))</f>
        <v/>
      </c>
      <c r="F245" s="47" t="str">
        <f>IF($B245="","",IFERROR(VLOOKUP($B245&amp;$C245,統計データ入力シート!$A$9:$M$285,F$1,FALSE),""))</f>
        <v/>
      </c>
      <c r="G245" s="43" t="str">
        <f t="shared" si="8"/>
        <v/>
      </c>
      <c r="H245" s="43" t="str">
        <f t="shared" si="9"/>
        <v/>
      </c>
      <c r="J245"/>
      <c r="K245" s="40"/>
      <c r="L245" s="40"/>
      <c r="M245" s="40"/>
      <c r="N245" s="40"/>
      <c r="O245" s="40"/>
    </row>
    <row r="246" spans="2:15" s="33" customFormat="1" x14ac:dyDescent="0.15">
      <c r="B246" s="35" t="str">
        <f>IF(統計データ入力シート!F248="","",統計データ入力シート!F248)</f>
        <v/>
      </c>
      <c r="C246" s="35" t="str">
        <f>統計データ入力シート!G248&amp;統計データ入力シート!H248</f>
        <v/>
      </c>
      <c r="D246" s="47" t="str">
        <f>IF($B246="","",IFERROR(VLOOKUP($B246&amp;$C246,統計データ入力シート!$A$9:$M$285,D$1,FALSE),""))</f>
        <v/>
      </c>
      <c r="E246" s="47" t="str">
        <f>IF($B246="","",IFERROR(VLOOKUP($B246&amp;$C246,統計データ入力シート!$A$9:$M$285,E$1,FALSE),""))</f>
        <v/>
      </c>
      <c r="F246" s="47" t="str">
        <f>IF($B246="","",IFERROR(VLOOKUP($B246&amp;$C246,統計データ入力シート!$A$9:$M$285,F$1,FALSE),""))</f>
        <v/>
      </c>
      <c r="G246" s="43" t="str">
        <f t="shared" si="8"/>
        <v/>
      </c>
      <c r="H246" s="43" t="str">
        <f t="shared" si="9"/>
        <v/>
      </c>
      <c r="J246"/>
      <c r="K246" s="40"/>
      <c r="L246" s="40"/>
      <c r="M246" s="40"/>
      <c r="N246" s="40"/>
      <c r="O246" s="40"/>
    </row>
    <row r="247" spans="2:15" s="33" customFormat="1" x14ac:dyDescent="0.15">
      <c r="B247" s="35" t="str">
        <f>IF(統計データ入力シート!F249="","",統計データ入力シート!F249)</f>
        <v/>
      </c>
      <c r="C247" s="35" t="str">
        <f>統計データ入力シート!G249&amp;統計データ入力シート!H249</f>
        <v/>
      </c>
      <c r="D247" s="47" t="str">
        <f>IF($B247="","",IFERROR(VLOOKUP($B247&amp;$C247,統計データ入力シート!$A$9:$M$285,D$1,FALSE),""))</f>
        <v/>
      </c>
      <c r="E247" s="47" t="str">
        <f>IF($B247="","",IFERROR(VLOOKUP($B247&amp;$C247,統計データ入力シート!$A$9:$M$285,E$1,FALSE),""))</f>
        <v/>
      </c>
      <c r="F247" s="47" t="str">
        <f>IF($B247="","",IFERROR(VLOOKUP($B247&amp;$C247,統計データ入力シート!$A$9:$M$285,F$1,FALSE),""))</f>
        <v/>
      </c>
      <c r="G247" s="43" t="str">
        <f t="shared" si="8"/>
        <v/>
      </c>
      <c r="H247" s="43" t="str">
        <f t="shared" si="9"/>
        <v/>
      </c>
      <c r="J247"/>
      <c r="K247" s="40"/>
      <c r="L247" s="40"/>
      <c r="M247" s="40"/>
      <c r="N247" s="40"/>
      <c r="O247" s="40"/>
    </row>
    <row r="248" spans="2:15" s="33" customFormat="1" x14ac:dyDescent="0.15">
      <c r="B248" s="35" t="str">
        <f>IF(統計データ入力シート!F250="","",統計データ入力シート!F250)</f>
        <v/>
      </c>
      <c r="C248" s="35" t="str">
        <f>統計データ入力シート!G250&amp;統計データ入力シート!H250</f>
        <v/>
      </c>
      <c r="D248" s="47" t="str">
        <f>IF($B248="","",IFERROR(VLOOKUP($B248&amp;$C248,統計データ入力シート!$A$9:$M$285,D$1,FALSE),""))</f>
        <v/>
      </c>
      <c r="E248" s="47" t="str">
        <f>IF($B248="","",IFERROR(VLOOKUP($B248&amp;$C248,統計データ入力シート!$A$9:$M$285,E$1,FALSE),""))</f>
        <v/>
      </c>
      <c r="F248" s="47" t="str">
        <f>IF($B248="","",IFERROR(VLOOKUP($B248&amp;$C248,統計データ入力シート!$A$9:$M$285,F$1,FALSE),""))</f>
        <v/>
      </c>
      <c r="G248" s="43" t="str">
        <f t="shared" si="8"/>
        <v/>
      </c>
      <c r="H248" s="43" t="str">
        <f t="shared" si="9"/>
        <v/>
      </c>
      <c r="J248"/>
      <c r="K248" s="40"/>
      <c r="L248" s="40"/>
      <c r="M248" s="40"/>
      <c r="N248" s="40"/>
      <c r="O248" s="40"/>
    </row>
    <row r="249" spans="2:15" s="33" customFormat="1" x14ac:dyDescent="0.15">
      <c r="B249" s="35" t="str">
        <f>IF(統計データ入力シート!F251="","",統計データ入力シート!F251)</f>
        <v/>
      </c>
      <c r="C249" s="35" t="str">
        <f>統計データ入力シート!G251&amp;統計データ入力シート!H251</f>
        <v/>
      </c>
      <c r="D249" s="47" t="str">
        <f>IF($B249="","",IFERROR(VLOOKUP($B249&amp;$C249,統計データ入力シート!$A$9:$M$285,D$1,FALSE),""))</f>
        <v/>
      </c>
      <c r="E249" s="47" t="str">
        <f>IF($B249="","",IFERROR(VLOOKUP($B249&amp;$C249,統計データ入力シート!$A$9:$M$285,E$1,FALSE),""))</f>
        <v/>
      </c>
      <c r="F249" s="47" t="str">
        <f>IF($B249="","",IFERROR(VLOOKUP($B249&amp;$C249,統計データ入力シート!$A$9:$M$285,F$1,FALSE),""))</f>
        <v/>
      </c>
      <c r="G249" s="43" t="str">
        <f t="shared" si="8"/>
        <v/>
      </c>
      <c r="H249" s="43" t="str">
        <f t="shared" si="9"/>
        <v/>
      </c>
      <c r="J249"/>
      <c r="K249" s="40"/>
      <c r="L249" s="40"/>
      <c r="M249" s="40"/>
      <c r="N249" s="40"/>
      <c r="O249" s="40"/>
    </row>
    <row r="250" spans="2:15" s="33" customFormat="1" x14ac:dyDescent="0.15">
      <c r="B250" s="35" t="str">
        <f>IF(統計データ入力シート!F252="","",統計データ入力シート!F252)</f>
        <v/>
      </c>
      <c r="C250" s="35" t="str">
        <f>統計データ入力シート!G252&amp;統計データ入力シート!H252</f>
        <v/>
      </c>
      <c r="D250" s="47" t="str">
        <f>IF($B250="","",IFERROR(VLOOKUP($B250&amp;$C250,統計データ入力シート!$A$9:$M$285,D$1,FALSE),""))</f>
        <v/>
      </c>
      <c r="E250" s="47" t="str">
        <f>IF($B250="","",IFERROR(VLOOKUP($B250&amp;$C250,統計データ入力シート!$A$9:$M$285,E$1,FALSE),""))</f>
        <v/>
      </c>
      <c r="F250" s="47" t="str">
        <f>IF($B250="","",IFERROR(VLOOKUP($B250&amp;$C250,統計データ入力シート!$A$9:$M$285,F$1,FALSE),""))</f>
        <v/>
      </c>
      <c r="G250" s="43" t="str">
        <f t="shared" si="8"/>
        <v/>
      </c>
      <c r="H250" s="43" t="str">
        <f t="shared" si="9"/>
        <v/>
      </c>
      <c r="J250"/>
      <c r="K250" s="40"/>
      <c r="L250" s="40"/>
      <c r="M250" s="40"/>
      <c r="N250" s="40"/>
      <c r="O250" s="40"/>
    </row>
    <row r="251" spans="2:15" s="33" customFormat="1" x14ac:dyDescent="0.15">
      <c r="B251" s="35" t="str">
        <f>IF(統計データ入力シート!F253="","",統計データ入力シート!F253)</f>
        <v/>
      </c>
      <c r="C251" s="35" t="str">
        <f>統計データ入力シート!G253&amp;統計データ入力シート!H253</f>
        <v/>
      </c>
      <c r="D251" s="47" t="str">
        <f>IF($B251="","",IFERROR(VLOOKUP($B251&amp;$C251,統計データ入力シート!$A$9:$M$285,D$1,FALSE),""))</f>
        <v/>
      </c>
      <c r="E251" s="47" t="str">
        <f>IF($B251="","",IFERROR(VLOOKUP($B251&amp;$C251,統計データ入力シート!$A$9:$M$285,E$1,FALSE),""))</f>
        <v/>
      </c>
      <c r="F251" s="47" t="str">
        <f>IF($B251="","",IFERROR(VLOOKUP($B251&amp;$C251,統計データ入力シート!$A$9:$M$285,F$1,FALSE),""))</f>
        <v/>
      </c>
      <c r="G251" s="43" t="str">
        <f t="shared" si="8"/>
        <v/>
      </c>
      <c r="H251" s="43" t="str">
        <f t="shared" si="9"/>
        <v/>
      </c>
      <c r="J251"/>
      <c r="K251" s="40"/>
      <c r="L251" s="40"/>
      <c r="M251" s="40"/>
      <c r="N251" s="40"/>
      <c r="O251" s="40"/>
    </row>
    <row r="252" spans="2:15" s="33" customFormat="1" x14ac:dyDescent="0.15">
      <c r="B252" s="35" t="str">
        <f>IF(統計データ入力シート!F254="","",統計データ入力シート!F254)</f>
        <v/>
      </c>
      <c r="C252" s="35" t="str">
        <f>統計データ入力シート!G254&amp;統計データ入力シート!H254</f>
        <v/>
      </c>
      <c r="D252" s="47" t="str">
        <f>IF($B252="","",IFERROR(VLOOKUP($B252&amp;$C252,統計データ入力シート!$A$9:$M$285,D$1,FALSE),""))</f>
        <v/>
      </c>
      <c r="E252" s="47" t="str">
        <f>IF($B252="","",IFERROR(VLOOKUP($B252&amp;$C252,統計データ入力シート!$A$9:$M$285,E$1,FALSE),""))</f>
        <v/>
      </c>
      <c r="F252" s="47" t="str">
        <f>IF($B252="","",IFERROR(VLOOKUP($B252&amp;$C252,統計データ入力シート!$A$9:$M$285,F$1,FALSE),""))</f>
        <v/>
      </c>
      <c r="G252" s="43" t="str">
        <f t="shared" si="8"/>
        <v/>
      </c>
      <c r="H252" s="43" t="str">
        <f t="shared" si="9"/>
        <v/>
      </c>
      <c r="J252"/>
      <c r="K252" s="40"/>
      <c r="L252" s="40"/>
      <c r="M252" s="40"/>
      <c r="N252" s="40"/>
      <c r="O252" s="40"/>
    </row>
    <row r="253" spans="2:15" s="33" customFormat="1" x14ac:dyDescent="0.15">
      <c r="B253" s="35" t="str">
        <f>IF(統計データ入力シート!F255="","",統計データ入力シート!F255)</f>
        <v/>
      </c>
      <c r="C253" s="35" t="str">
        <f>統計データ入力シート!G255&amp;統計データ入力シート!H255</f>
        <v/>
      </c>
      <c r="D253" s="47" t="str">
        <f>IF($B253="","",IFERROR(VLOOKUP($B253&amp;$C253,統計データ入力シート!$A$9:$M$285,D$1,FALSE),""))</f>
        <v/>
      </c>
      <c r="E253" s="47" t="str">
        <f>IF($B253="","",IFERROR(VLOOKUP($B253&amp;$C253,統計データ入力シート!$A$9:$M$285,E$1,FALSE),""))</f>
        <v/>
      </c>
      <c r="F253" s="47" t="str">
        <f>IF($B253="","",IFERROR(VLOOKUP($B253&amp;$C253,統計データ入力シート!$A$9:$M$285,F$1,FALSE),""))</f>
        <v/>
      </c>
      <c r="G253" s="43" t="str">
        <f t="shared" si="8"/>
        <v/>
      </c>
      <c r="H253" s="43" t="str">
        <f t="shared" si="9"/>
        <v/>
      </c>
      <c r="J253"/>
      <c r="K253" s="40"/>
      <c r="L253" s="40"/>
      <c r="M253" s="40"/>
      <c r="N253" s="40"/>
      <c r="O253" s="40"/>
    </row>
    <row r="254" spans="2:15" s="33" customFormat="1" x14ac:dyDescent="0.15">
      <c r="B254" s="35" t="str">
        <f>IF(統計データ入力シート!F256="","",統計データ入力シート!F256)</f>
        <v/>
      </c>
      <c r="C254" s="35" t="str">
        <f>統計データ入力シート!G256&amp;統計データ入力シート!H256</f>
        <v/>
      </c>
      <c r="D254" s="47" t="str">
        <f>IF($B254="","",IFERROR(VLOOKUP($B254&amp;$C254,統計データ入力シート!$A$9:$M$285,D$1,FALSE),""))</f>
        <v/>
      </c>
      <c r="E254" s="47" t="str">
        <f>IF($B254="","",IFERROR(VLOOKUP($B254&amp;$C254,統計データ入力シート!$A$9:$M$285,E$1,FALSE),""))</f>
        <v/>
      </c>
      <c r="F254" s="47" t="str">
        <f>IF($B254="","",IFERROR(VLOOKUP($B254&amp;$C254,統計データ入力シート!$A$9:$M$285,F$1,FALSE),""))</f>
        <v/>
      </c>
      <c r="G254" s="43" t="str">
        <f t="shared" si="8"/>
        <v/>
      </c>
      <c r="H254" s="43" t="str">
        <f t="shared" si="9"/>
        <v/>
      </c>
      <c r="J254"/>
      <c r="K254" s="40"/>
      <c r="L254" s="40"/>
      <c r="M254" s="40"/>
      <c r="N254" s="40"/>
      <c r="O254" s="40"/>
    </row>
    <row r="255" spans="2:15" s="33" customFormat="1" x14ac:dyDescent="0.15">
      <c r="B255" s="35" t="str">
        <f>IF(統計データ入力シート!F257="","",統計データ入力シート!F257)</f>
        <v/>
      </c>
      <c r="C255" s="35" t="str">
        <f>統計データ入力シート!G257&amp;統計データ入力シート!H257</f>
        <v/>
      </c>
      <c r="D255" s="47" t="str">
        <f>IF($B255="","",IFERROR(VLOOKUP($B255&amp;$C255,統計データ入力シート!$A$9:$M$285,D$1,FALSE),""))</f>
        <v/>
      </c>
      <c r="E255" s="47" t="str">
        <f>IF($B255="","",IFERROR(VLOOKUP($B255&amp;$C255,統計データ入力シート!$A$9:$M$285,E$1,FALSE),""))</f>
        <v/>
      </c>
      <c r="F255" s="47" t="str">
        <f>IF($B255="","",IFERROR(VLOOKUP($B255&amp;$C255,統計データ入力シート!$A$9:$M$285,F$1,FALSE),""))</f>
        <v/>
      </c>
      <c r="G255" s="43" t="str">
        <f t="shared" si="8"/>
        <v/>
      </c>
      <c r="H255" s="43" t="str">
        <f t="shared" si="9"/>
        <v/>
      </c>
      <c r="J255"/>
      <c r="K255" s="40"/>
      <c r="L255" s="40"/>
      <c r="M255" s="40"/>
      <c r="N255" s="40"/>
      <c r="O255" s="40"/>
    </row>
    <row r="256" spans="2:15" s="33" customFormat="1" x14ac:dyDescent="0.15">
      <c r="B256" s="35" t="str">
        <f>IF(統計データ入力シート!F258="","",統計データ入力シート!F258)</f>
        <v/>
      </c>
      <c r="C256" s="35" t="str">
        <f>統計データ入力シート!G258&amp;統計データ入力シート!H258</f>
        <v/>
      </c>
      <c r="D256" s="47" t="str">
        <f>IF($B256="","",IFERROR(VLOOKUP($B256&amp;$C256,統計データ入力シート!$A$9:$M$285,D$1,FALSE),""))</f>
        <v/>
      </c>
      <c r="E256" s="47" t="str">
        <f>IF($B256="","",IFERROR(VLOOKUP($B256&amp;$C256,統計データ入力シート!$A$9:$M$285,E$1,FALSE),""))</f>
        <v/>
      </c>
      <c r="F256" s="47" t="str">
        <f>IF($B256="","",IFERROR(VLOOKUP($B256&amp;$C256,統計データ入力シート!$A$9:$M$285,F$1,FALSE),""))</f>
        <v/>
      </c>
      <c r="G256" s="43" t="str">
        <f t="shared" si="8"/>
        <v/>
      </c>
      <c r="H256" s="43" t="str">
        <f t="shared" si="9"/>
        <v/>
      </c>
      <c r="J256"/>
      <c r="K256" s="40"/>
      <c r="L256" s="40"/>
      <c r="M256" s="40"/>
      <c r="N256" s="40"/>
      <c r="O256" s="40"/>
    </row>
    <row r="257" spans="2:15" s="33" customFormat="1" x14ac:dyDescent="0.15">
      <c r="B257" s="35" t="str">
        <f>IF(統計データ入力シート!F259="","",統計データ入力シート!F259)</f>
        <v/>
      </c>
      <c r="C257" s="35" t="str">
        <f>統計データ入力シート!G259&amp;統計データ入力シート!H259</f>
        <v/>
      </c>
      <c r="D257" s="47" t="str">
        <f>IF($B257="","",IFERROR(VLOOKUP($B257&amp;$C257,統計データ入力シート!$A$9:$M$285,D$1,FALSE),""))</f>
        <v/>
      </c>
      <c r="E257" s="47" t="str">
        <f>IF($B257="","",IFERROR(VLOOKUP($B257&amp;$C257,統計データ入力シート!$A$9:$M$285,E$1,FALSE),""))</f>
        <v/>
      </c>
      <c r="F257" s="47" t="str">
        <f>IF($B257="","",IFERROR(VLOOKUP($B257&amp;$C257,統計データ入力シート!$A$9:$M$285,F$1,FALSE),""))</f>
        <v/>
      </c>
      <c r="G257" s="43" t="str">
        <f t="shared" si="8"/>
        <v/>
      </c>
      <c r="H257" s="43" t="str">
        <f t="shared" si="9"/>
        <v/>
      </c>
      <c r="J257"/>
      <c r="K257" s="40"/>
      <c r="L257" s="40"/>
      <c r="M257" s="40"/>
      <c r="N257" s="40"/>
      <c r="O257" s="40"/>
    </row>
    <row r="258" spans="2:15" s="33" customFormat="1" x14ac:dyDescent="0.15">
      <c r="B258" s="35" t="str">
        <f>IF(統計データ入力シート!F260="","",統計データ入力シート!F260)</f>
        <v/>
      </c>
      <c r="C258" s="35" t="str">
        <f>統計データ入力シート!G260&amp;統計データ入力シート!H260</f>
        <v/>
      </c>
      <c r="D258" s="47" t="str">
        <f>IF($B258="","",IFERROR(VLOOKUP($B258&amp;$C258,統計データ入力シート!$A$9:$M$285,D$1,FALSE),""))</f>
        <v/>
      </c>
      <c r="E258" s="47" t="str">
        <f>IF($B258="","",IFERROR(VLOOKUP($B258&amp;$C258,統計データ入力シート!$A$9:$M$285,E$1,FALSE),""))</f>
        <v/>
      </c>
      <c r="F258" s="47" t="str">
        <f>IF($B258="","",IFERROR(VLOOKUP($B258&amp;$C258,統計データ入力シート!$A$9:$M$285,F$1,FALSE),""))</f>
        <v/>
      </c>
      <c r="G258" s="43" t="str">
        <f t="shared" si="8"/>
        <v/>
      </c>
      <c r="H258" s="43" t="str">
        <f t="shared" si="9"/>
        <v/>
      </c>
      <c r="J258"/>
      <c r="K258" s="40"/>
      <c r="L258" s="40"/>
      <c r="M258" s="40"/>
      <c r="N258" s="40"/>
      <c r="O258" s="40"/>
    </row>
    <row r="259" spans="2:15" s="33" customFormat="1" x14ac:dyDescent="0.15">
      <c r="B259" s="35" t="str">
        <f>IF(統計データ入力シート!F261="","",統計データ入力シート!F261)</f>
        <v/>
      </c>
      <c r="C259" s="35" t="str">
        <f>統計データ入力シート!G261&amp;統計データ入力シート!H261</f>
        <v/>
      </c>
      <c r="D259" s="47" t="str">
        <f>IF($B259="","",IFERROR(VLOOKUP($B259&amp;$C259,統計データ入力シート!$A$9:$M$285,D$1,FALSE),""))</f>
        <v/>
      </c>
      <c r="E259" s="47" t="str">
        <f>IF($B259="","",IFERROR(VLOOKUP($B259&amp;$C259,統計データ入力シート!$A$9:$M$285,E$1,FALSE),""))</f>
        <v/>
      </c>
      <c r="F259" s="47" t="str">
        <f>IF($B259="","",IFERROR(VLOOKUP($B259&amp;$C259,統計データ入力シート!$A$9:$M$285,F$1,FALSE),""))</f>
        <v/>
      </c>
      <c r="G259" s="43" t="str">
        <f t="shared" si="8"/>
        <v/>
      </c>
      <c r="H259" s="43" t="str">
        <f t="shared" si="9"/>
        <v/>
      </c>
      <c r="J259"/>
      <c r="K259" s="40"/>
      <c r="L259" s="40"/>
      <c r="M259" s="40"/>
      <c r="N259" s="40"/>
      <c r="O259" s="40"/>
    </row>
    <row r="260" spans="2:15" s="33" customFormat="1" x14ac:dyDescent="0.15">
      <c r="B260" s="35" t="str">
        <f>IF(統計データ入力シート!F262="","",統計データ入力シート!F262)</f>
        <v/>
      </c>
      <c r="C260" s="35" t="str">
        <f>統計データ入力シート!G262&amp;統計データ入力シート!H262</f>
        <v/>
      </c>
      <c r="D260" s="47" t="str">
        <f>IF($B260="","",IFERROR(VLOOKUP($B260&amp;$C260,統計データ入力シート!$A$9:$M$285,D$1,FALSE),""))</f>
        <v/>
      </c>
      <c r="E260" s="47" t="str">
        <f>IF($B260="","",IFERROR(VLOOKUP($B260&amp;$C260,統計データ入力シート!$A$9:$M$285,E$1,FALSE),""))</f>
        <v/>
      </c>
      <c r="F260" s="47" t="str">
        <f>IF($B260="","",IFERROR(VLOOKUP($B260&amp;$C260,統計データ入力シート!$A$9:$M$285,F$1,FALSE),""))</f>
        <v/>
      </c>
      <c r="G260" s="43" t="str">
        <f t="shared" si="8"/>
        <v/>
      </c>
      <c r="H260" s="43" t="str">
        <f t="shared" si="9"/>
        <v/>
      </c>
      <c r="J260"/>
      <c r="K260" s="40"/>
      <c r="L260" s="40"/>
      <c r="M260" s="40"/>
      <c r="N260" s="40"/>
      <c r="O260" s="40"/>
    </row>
    <row r="261" spans="2:15" s="33" customFormat="1" x14ac:dyDescent="0.15">
      <c r="B261" s="35" t="str">
        <f>IF(統計データ入力シート!F263="","",統計データ入力シート!F263)</f>
        <v/>
      </c>
      <c r="C261" s="35" t="str">
        <f>統計データ入力シート!G263&amp;統計データ入力シート!H263</f>
        <v/>
      </c>
      <c r="D261" s="47" t="str">
        <f>IF($B261="","",IFERROR(VLOOKUP($B261&amp;$C261,統計データ入力シート!$A$9:$M$285,D$1,FALSE),""))</f>
        <v/>
      </c>
      <c r="E261" s="47" t="str">
        <f>IF($B261="","",IFERROR(VLOOKUP($B261&amp;$C261,統計データ入力シート!$A$9:$M$285,E$1,FALSE),""))</f>
        <v/>
      </c>
      <c r="F261" s="47" t="str">
        <f>IF($B261="","",IFERROR(VLOOKUP($B261&amp;$C261,統計データ入力シート!$A$9:$M$285,F$1,FALSE),""))</f>
        <v/>
      </c>
      <c r="G261" s="43" t="str">
        <f t="shared" si="8"/>
        <v/>
      </c>
      <c r="H261" s="43" t="str">
        <f t="shared" si="9"/>
        <v/>
      </c>
      <c r="J261"/>
      <c r="K261" s="40"/>
      <c r="L261" s="40"/>
      <c r="M261" s="40"/>
      <c r="N261" s="40"/>
      <c r="O261" s="40"/>
    </row>
    <row r="262" spans="2:15" s="33" customFormat="1" x14ac:dyDescent="0.15">
      <c r="B262" s="35" t="str">
        <f>IF(統計データ入力シート!F264="","",統計データ入力シート!F264)</f>
        <v/>
      </c>
      <c r="C262" s="35" t="str">
        <f>統計データ入力シート!G264&amp;統計データ入力シート!H264</f>
        <v/>
      </c>
      <c r="D262" s="47" t="str">
        <f>IF($B262="","",IFERROR(VLOOKUP($B262&amp;$C262,統計データ入力シート!$A$9:$M$285,D$1,FALSE),""))</f>
        <v/>
      </c>
      <c r="E262" s="47" t="str">
        <f>IF($B262="","",IFERROR(VLOOKUP($B262&amp;$C262,統計データ入力シート!$A$9:$M$285,E$1,FALSE),""))</f>
        <v/>
      </c>
      <c r="F262" s="47" t="str">
        <f>IF($B262="","",IFERROR(VLOOKUP($B262&amp;$C262,統計データ入力シート!$A$9:$M$285,F$1,FALSE),""))</f>
        <v/>
      </c>
      <c r="G262" s="43" t="str">
        <f t="shared" si="8"/>
        <v/>
      </c>
      <c r="H262" s="43" t="str">
        <f t="shared" si="9"/>
        <v/>
      </c>
      <c r="J262"/>
      <c r="K262" s="40"/>
      <c r="L262" s="40"/>
      <c r="M262" s="40"/>
      <c r="N262" s="40"/>
      <c r="O262" s="40"/>
    </row>
    <row r="263" spans="2:15" s="33" customFormat="1" x14ac:dyDescent="0.15">
      <c r="B263" s="35" t="str">
        <f>IF(統計データ入力シート!F265="","",統計データ入力シート!F265)</f>
        <v/>
      </c>
      <c r="C263" s="35" t="str">
        <f>統計データ入力シート!G265&amp;統計データ入力シート!H265</f>
        <v/>
      </c>
      <c r="D263" s="47" t="str">
        <f>IF($B263="","",IFERROR(VLOOKUP($B263&amp;$C263,統計データ入力シート!$A$9:$M$285,D$1,FALSE),""))</f>
        <v/>
      </c>
      <c r="E263" s="47" t="str">
        <f>IF($B263="","",IFERROR(VLOOKUP($B263&amp;$C263,統計データ入力シート!$A$9:$M$285,E$1,FALSE),""))</f>
        <v/>
      </c>
      <c r="F263" s="47" t="str">
        <f>IF($B263="","",IFERROR(VLOOKUP($B263&amp;$C263,統計データ入力シート!$A$9:$M$285,F$1,FALSE),""))</f>
        <v/>
      </c>
      <c r="G263" s="43" t="str">
        <f t="shared" si="8"/>
        <v/>
      </c>
      <c r="H263" s="43" t="str">
        <f t="shared" si="9"/>
        <v/>
      </c>
      <c r="J263"/>
      <c r="K263" s="40"/>
      <c r="L263" s="40"/>
      <c r="M263" s="40"/>
      <c r="N263" s="40"/>
      <c r="O263" s="40"/>
    </row>
    <row r="264" spans="2:15" s="33" customFormat="1" x14ac:dyDescent="0.15">
      <c r="B264" s="35" t="str">
        <f>IF(統計データ入力シート!F266="","",統計データ入力シート!F266)</f>
        <v/>
      </c>
      <c r="C264" s="35" t="str">
        <f>統計データ入力シート!G266&amp;統計データ入力シート!H266</f>
        <v/>
      </c>
      <c r="D264" s="47" t="str">
        <f>IF($B264="","",IFERROR(VLOOKUP($B264&amp;$C264,統計データ入力シート!$A$9:$M$285,D$1,FALSE),""))</f>
        <v/>
      </c>
      <c r="E264" s="47" t="str">
        <f>IF($B264="","",IFERROR(VLOOKUP($B264&amp;$C264,統計データ入力シート!$A$9:$M$285,E$1,FALSE),""))</f>
        <v/>
      </c>
      <c r="F264" s="47" t="str">
        <f>IF($B264="","",IFERROR(VLOOKUP($B264&amp;$C264,統計データ入力シート!$A$9:$M$285,F$1,FALSE),""))</f>
        <v/>
      </c>
      <c r="G264" s="43" t="str">
        <f t="shared" ref="G264:G283" si="10">IF(B264="","",IFERROR(E264/$D264,"-"))</f>
        <v/>
      </c>
      <c r="H264" s="43" t="str">
        <f t="shared" ref="H264:H283" si="11">IF(B264="","",IFERROR(F264/$D264,"-"))</f>
        <v/>
      </c>
      <c r="J264"/>
      <c r="K264" s="40"/>
      <c r="L264" s="40"/>
      <c r="M264" s="40"/>
      <c r="N264" s="40"/>
      <c r="O264" s="40"/>
    </row>
    <row r="265" spans="2:15" s="33" customFormat="1" x14ac:dyDescent="0.15">
      <c r="B265" s="35" t="str">
        <f>IF(統計データ入力シート!F267="","",統計データ入力シート!F267)</f>
        <v/>
      </c>
      <c r="C265" s="35" t="str">
        <f>統計データ入力シート!G267&amp;統計データ入力シート!H267</f>
        <v/>
      </c>
      <c r="D265" s="47" t="str">
        <f>IF($B265="","",IFERROR(VLOOKUP($B265&amp;$C265,統計データ入力シート!$A$9:$M$285,D$1,FALSE),""))</f>
        <v/>
      </c>
      <c r="E265" s="47" t="str">
        <f>IF($B265="","",IFERROR(VLOOKUP($B265&amp;$C265,統計データ入力シート!$A$9:$M$285,E$1,FALSE),""))</f>
        <v/>
      </c>
      <c r="F265" s="47" t="str">
        <f>IF($B265="","",IFERROR(VLOOKUP($B265&amp;$C265,統計データ入力シート!$A$9:$M$285,F$1,FALSE),""))</f>
        <v/>
      </c>
      <c r="G265" s="43" t="str">
        <f t="shared" si="10"/>
        <v/>
      </c>
      <c r="H265" s="43" t="str">
        <f t="shared" si="11"/>
        <v/>
      </c>
      <c r="J265"/>
      <c r="K265" s="40"/>
      <c r="L265" s="40"/>
      <c r="M265" s="40"/>
      <c r="N265" s="40"/>
      <c r="O265" s="40"/>
    </row>
    <row r="266" spans="2:15" s="33" customFormat="1" x14ac:dyDescent="0.15">
      <c r="B266" s="35" t="str">
        <f>IF(統計データ入力シート!F268="","",統計データ入力シート!F268)</f>
        <v/>
      </c>
      <c r="C266" s="35" t="str">
        <f>統計データ入力シート!G268&amp;統計データ入力シート!H268</f>
        <v/>
      </c>
      <c r="D266" s="47" t="str">
        <f>IF($B266="","",IFERROR(VLOOKUP($B266&amp;$C266,統計データ入力シート!$A$9:$M$285,D$1,FALSE),""))</f>
        <v/>
      </c>
      <c r="E266" s="47" t="str">
        <f>IF($B266="","",IFERROR(VLOOKUP($B266&amp;$C266,統計データ入力シート!$A$9:$M$285,E$1,FALSE),""))</f>
        <v/>
      </c>
      <c r="F266" s="47" t="str">
        <f>IF($B266="","",IFERROR(VLOOKUP($B266&amp;$C266,統計データ入力シート!$A$9:$M$285,F$1,FALSE),""))</f>
        <v/>
      </c>
      <c r="G266" s="43" t="str">
        <f t="shared" si="10"/>
        <v/>
      </c>
      <c r="H266" s="43" t="str">
        <f t="shared" si="11"/>
        <v/>
      </c>
      <c r="J266"/>
      <c r="K266" s="40"/>
      <c r="L266" s="40"/>
      <c r="M266" s="40"/>
      <c r="N266" s="40"/>
      <c r="O266" s="40"/>
    </row>
    <row r="267" spans="2:15" s="33" customFormat="1" x14ac:dyDescent="0.15">
      <c r="B267" s="35" t="str">
        <f>IF(統計データ入力シート!F269="","",統計データ入力シート!F269)</f>
        <v/>
      </c>
      <c r="C267" s="35" t="str">
        <f>統計データ入力シート!G269&amp;統計データ入力シート!H269</f>
        <v/>
      </c>
      <c r="D267" s="47" t="str">
        <f>IF($B267="","",IFERROR(VLOOKUP($B267&amp;$C267,統計データ入力シート!$A$9:$M$285,D$1,FALSE),""))</f>
        <v/>
      </c>
      <c r="E267" s="47" t="str">
        <f>IF($B267="","",IFERROR(VLOOKUP($B267&amp;$C267,統計データ入力シート!$A$9:$M$285,E$1,FALSE),""))</f>
        <v/>
      </c>
      <c r="F267" s="47" t="str">
        <f>IF($B267="","",IFERROR(VLOOKUP($B267&amp;$C267,統計データ入力シート!$A$9:$M$285,F$1,FALSE),""))</f>
        <v/>
      </c>
      <c r="G267" s="43" t="str">
        <f t="shared" si="10"/>
        <v/>
      </c>
      <c r="H267" s="43" t="str">
        <f t="shared" si="11"/>
        <v/>
      </c>
      <c r="J267"/>
      <c r="K267" s="40"/>
      <c r="L267" s="40"/>
      <c r="M267" s="40"/>
      <c r="N267" s="40"/>
      <c r="O267" s="40"/>
    </row>
    <row r="268" spans="2:15" s="33" customFormat="1" x14ac:dyDescent="0.15">
      <c r="B268" s="35" t="str">
        <f>IF(統計データ入力シート!F270="","",統計データ入力シート!F270)</f>
        <v/>
      </c>
      <c r="C268" s="35" t="str">
        <f>統計データ入力シート!G270&amp;統計データ入力シート!H270</f>
        <v/>
      </c>
      <c r="D268" s="47" t="str">
        <f>IF($B268="","",IFERROR(VLOOKUP($B268&amp;$C268,統計データ入力シート!$A$9:$M$285,D$1,FALSE),""))</f>
        <v/>
      </c>
      <c r="E268" s="47" t="str">
        <f>IF($B268="","",IFERROR(VLOOKUP($B268&amp;$C268,統計データ入力シート!$A$9:$M$285,E$1,FALSE),""))</f>
        <v/>
      </c>
      <c r="F268" s="47" t="str">
        <f>IF($B268="","",IFERROR(VLOOKUP($B268&amp;$C268,統計データ入力シート!$A$9:$M$285,F$1,FALSE),""))</f>
        <v/>
      </c>
      <c r="G268" s="43" t="str">
        <f t="shared" si="10"/>
        <v/>
      </c>
      <c r="H268" s="43" t="str">
        <f t="shared" si="11"/>
        <v/>
      </c>
      <c r="J268"/>
      <c r="K268" s="40"/>
      <c r="L268" s="40"/>
      <c r="M268" s="40"/>
      <c r="N268" s="40"/>
      <c r="O268" s="40"/>
    </row>
    <row r="269" spans="2:15" s="33" customFormat="1" x14ac:dyDescent="0.15">
      <c r="B269" s="35" t="str">
        <f>IF(統計データ入力シート!F271="","",統計データ入力シート!F271)</f>
        <v/>
      </c>
      <c r="C269" s="35" t="str">
        <f>統計データ入力シート!G271&amp;統計データ入力シート!H271</f>
        <v/>
      </c>
      <c r="D269" s="47" t="str">
        <f>IF($B269="","",IFERROR(VLOOKUP($B269&amp;$C269,統計データ入力シート!$A$9:$M$285,D$1,FALSE),""))</f>
        <v/>
      </c>
      <c r="E269" s="47" t="str">
        <f>IF($B269="","",IFERROR(VLOOKUP($B269&amp;$C269,統計データ入力シート!$A$9:$M$285,E$1,FALSE),""))</f>
        <v/>
      </c>
      <c r="F269" s="47" t="str">
        <f>IF($B269="","",IFERROR(VLOOKUP($B269&amp;$C269,統計データ入力シート!$A$9:$M$285,F$1,FALSE),""))</f>
        <v/>
      </c>
      <c r="G269" s="43" t="str">
        <f t="shared" si="10"/>
        <v/>
      </c>
      <c r="H269" s="43" t="str">
        <f t="shared" si="11"/>
        <v/>
      </c>
      <c r="J269"/>
      <c r="K269" s="40"/>
      <c r="L269" s="40"/>
      <c r="M269" s="40"/>
      <c r="N269" s="40"/>
      <c r="O269" s="40"/>
    </row>
    <row r="270" spans="2:15" s="33" customFormat="1" x14ac:dyDescent="0.15">
      <c r="B270" s="35" t="str">
        <f>IF(統計データ入力シート!F272="","",統計データ入力シート!F272)</f>
        <v/>
      </c>
      <c r="C270" s="35" t="str">
        <f>統計データ入力シート!G272&amp;統計データ入力シート!H272</f>
        <v/>
      </c>
      <c r="D270" s="47" t="str">
        <f>IF($B270="","",IFERROR(VLOOKUP($B270&amp;$C270,統計データ入力シート!$A$9:$M$285,D$1,FALSE),""))</f>
        <v/>
      </c>
      <c r="E270" s="47" t="str">
        <f>IF($B270="","",IFERROR(VLOOKUP($B270&amp;$C270,統計データ入力シート!$A$9:$M$285,E$1,FALSE),""))</f>
        <v/>
      </c>
      <c r="F270" s="47" t="str">
        <f>IF($B270="","",IFERROR(VLOOKUP($B270&amp;$C270,統計データ入力シート!$A$9:$M$285,F$1,FALSE),""))</f>
        <v/>
      </c>
      <c r="G270" s="43" t="str">
        <f t="shared" si="10"/>
        <v/>
      </c>
      <c r="H270" s="43" t="str">
        <f t="shared" si="11"/>
        <v/>
      </c>
      <c r="J270"/>
      <c r="K270" s="40"/>
      <c r="L270" s="40"/>
      <c r="M270" s="40"/>
      <c r="N270" s="40"/>
      <c r="O270" s="40"/>
    </row>
    <row r="271" spans="2:15" s="33" customFormat="1" x14ac:dyDescent="0.15">
      <c r="B271" s="35" t="str">
        <f>IF(統計データ入力シート!F273="","",統計データ入力シート!F273)</f>
        <v/>
      </c>
      <c r="C271" s="35" t="str">
        <f>統計データ入力シート!G273&amp;統計データ入力シート!H273</f>
        <v/>
      </c>
      <c r="D271" s="47" t="str">
        <f>IF($B271="","",IFERROR(VLOOKUP($B271&amp;$C271,統計データ入力シート!$A$9:$M$285,D$1,FALSE),""))</f>
        <v/>
      </c>
      <c r="E271" s="47" t="str">
        <f>IF($B271="","",IFERROR(VLOOKUP($B271&amp;$C271,統計データ入力シート!$A$9:$M$285,E$1,FALSE),""))</f>
        <v/>
      </c>
      <c r="F271" s="47" t="str">
        <f>IF($B271="","",IFERROR(VLOOKUP($B271&amp;$C271,統計データ入力シート!$A$9:$M$285,F$1,FALSE),""))</f>
        <v/>
      </c>
      <c r="G271" s="43" t="str">
        <f t="shared" si="10"/>
        <v/>
      </c>
      <c r="H271" s="43" t="str">
        <f t="shared" si="11"/>
        <v/>
      </c>
      <c r="J271"/>
      <c r="K271" s="40"/>
      <c r="L271" s="40"/>
      <c r="M271" s="40"/>
      <c r="N271" s="40"/>
      <c r="O271" s="40"/>
    </row>
    <row r="272" spans="2:15" s="33" customFormat="1" x14ac:dyDescent="0.15">
      <c r="B272" s="35" t="str">
        <f>IF(統計データ入力シート!F274="","",統計データ入力シート!F274)</f>
        <v/>
      </c>
      <c r="C272" s="35" t="str">
        <f>統計データ入力シート!G274&amp;統計データ入力シート!H274</f>
        <v/>
      </c>
      <c r="D272" s="47" t="str">
        <f>IF($B272="","",IFERROR(VLOOKUP($B272&amp;$C272,統計データ入力シート!$A$9:$M$285,D$1,FALSE),""))</f>
        <v/>
      </c>
      <c r="E272" s="47" t="str">
        <f>IF($B272="","",IFERROR(VLOOKUP($B272&amp;$C272,統計データ入力シート!$A$9:$M$285,E$1,FALSE),""))</f>
        <v/>
      </c>
      <c r="F272" s="47" t="str">
        <f>IF($B272="","",IFERROR(VLOOKUP($B272&amp;$C272,統計データ入力シート!$A$9:$M$285,F$1,FALSE),""))</f>
        <v/>
      </c>
      <c r="G272" s="43" t="str">
        <f t="shared" si="10"/>
        <v/>
      </c>
      <c r="H272" s="43" t="str">
        <f t="shared" si="11"/>
        <v/>
      </c>
      <c r="J272"/>
      <c r="K272" s="40"/>
      <c r="L272" s="40"/>
      <c r="M272" s="40"/>
      <c r="N272" s="40"/>
      <c r="O272" s="40"/>
    </row>
    <row r="273" spans="2:15" s="33" customFormat="1" x14ac:dyDescent="0.15">
      <c r="B273" s="35" t="str">
        <f>IF(統計データ入力シート!F275="","",統計データ入力シート!F275)</f>
        <v/>
      </c>
      <c r="C273" s="35" t="str">
        <f>統計データ入力シート!G275&amp;統計データ入力シート!H275</f>
        <v/>
      </c>
      <c r="D273" s="47" t="str">
        <f>IF($B273="","",IFERROR(VLOOKUP($B273&amp;$C273,統計データ入力シート!$A$9:$M$285,D$1,FALSE),""))</f>
        <v/>
      </c>
      <c r="E273" s="47" t="str">
        <f>IF($B273="","",IFERROR(VLOOKUP($B273&amp;$C273,統計データ入力シート!$A$9:$M$285,E$1,FALSE),""))</f>
        <v/>
      </c>
      <c r="F273" s="47" t="str">
        <f>IF($B273="","",IFERROR(VLOOKUP($B273&amp;$C273,統計データ入力シート!$A$9:$M$285,F$1,FALSE),""))</f>
        <v/>
      </c>
      <c r="G273" s="43" t="str">
        <f t="shared" si="10"/>
        <v/>
      </c>
      <c r="H273" s="43" t="str">
        <f t="shared" si="11"/>
        <v/>
      </c>
      <c r="J273"/>
      <c r="K273" s="40"/>
      <c r="L273" s="40"/>
      <c r="M273" s="40"/>
      <c r="N273" s="40"/>
      <c r="O273" s="40"/>
    </row>
    <row r="274" spans="2:15" s="33" customFormat="1" x14ac:dyDescent="0.15">
      <c r="B274" s="35" t="str">
        <f>IF(統計データ入力シート!F276="","",統計データ入力シート!F276)</f>
        <v/>
      </c>
      <c r="C274" s="35" t="str">
        <f>統計データ入力シート!G276&amp;統計データ入力シート!H276</f>
        <v/>
      </c>
      <c r="D274" s="47" t="str">
        <f>IF($B274="","",IFERROR(VLOOKUP($B274&amp;$C274,統計データ入力シート!$A$9:$M$285,D$1,FALSE),""))</f>
        <v/>
      </c>
      <c r="E274" s="47" t="str">
        <f>IF($B274="","",IFERROR(VLOOKUP($B274&amp;$C274,統計データ入力シート!$A$9:$M$285,E$1,FALSE),""))</f>
        <v/>
      </c>
      <c r="F274" s="47" t="str">
        <f>IF($B274="","",IFERROR(VLOOKUP($B274&amp;$C274,統計データ入力シート!$A$9:$M$285,F$1,FALSE),""))</f>
        <v/>
      </c>
      <c r="G274" s="43" t="str">
        <f t="shared" si="10"/>
        <v/>
      </c>
      <c r="H274" s="43" t="str">
        <f t="shared" si="11"/>
        <v/>
      </c>
      <c r="J274"/>
      <c r="K274" s="40"/>
      <c r="L274" s="40"/>
      <c r="M274" s="40"/>
      <c r="N274" s="40"/>
      <c r="O274" s="40"/>
    </row>
    <row r="275" spans="2:15" s="33" customFormat="1" x14ac:dyDescent="0.15">
      <c r="B275" s="35" t="str">
        <f>IF(統計データ入力シート!F277="","",統計データ入力シート!F277)</f>
        <v/>
      </c>
      <c r="C275" s="35" t="str">
        <f>統計データ入力シート!G277&amp;統計データ入力シート!H277</f>
        <v/>
      </c>
      <c r="D275" s="47" t="str">
        <f>IF($B275="","",IFERROR(VLOOKUP($B275&amp;$C275,統計データ入力シート!$A$9:$M$285,D$1,FALSE),""))</f>
        <v/>
      </c>
      <c r="E275" s="47" t="str">
        <f>IF($B275="","",IFERROR(VLOOKUP($B275&amp;$C275,統計データ入力シート!$A$9:$M$285,E$1,FALSE),""))</f>
        <v/>
      </c>
      <c r="F275" s="47" t="str">
        <f>IF($B275="","",IFERROR(VLOOKUP($B275&amp;$C275,統計データ入力シート!$A$9:$M$285,F$1,FALSE),""))</f>
        <v/>
      </c>
      <c r="G275" s="43" t="str">
        <f t="shared" si="10"/>
        <v/>
      </c>
      <c r="H275" s="43" t="str">
        <f t="shared" si="11"/>
        <v/>
      </c>
      <c r="J275"/>
      <c r="K275" s="40"/>
      <c r="L275" s="40"/>
      <c r="M275" s="40"/>
      <c r="N275" s="40"/>
      <c r="O275" s="40"/>
    </row>
    <row r="276" spans="2:15" s="33" customFormat="1" x14ac:dyDescent="0.15">
      <c r="B276" s="35" t="str">
        <f>IF(統計データ入力シート!F278="","",統計データ入力シート!F278)</f>
        <v/>
      </c>
      <c r="C276" s="35" t="str">
        <f>統計データ入力シート!G278&amp;統計データ入力シート!H278</f>
        <v/>
      </c>
      <c r="D276" s="47" t="str">
        <f>IF($B276="","",IFERROR(VLOOKUP($B276&amp;$C276,統計データ入力シート!$A$9:$M$285,D$1,FALSE),""))</f>
        <v/>
      </c>
      <c r="E276" s="47" t="str">
        <f>IF($B276="","",IFERROR(VLOOKUP($B276&amp;$C276,統計データ入力シート!$A$9:$M$285,E$1,FALSE),""))</f>
        <v/>
      </c>
      <c r="F276" s="47" t="str">
        <f>IF($B276="","",IFERROR(VLOOKUP($B276&amp;$C276,統計データ入力シート!$A$9:$M$285,F$1,FALSE),""))</f>
        <v/>
      </c>
      <c r="G276" s="43" t="str">
        <f t="shared" si="10"/>
        <v/>
      </c>
      <c r="H276" s="43" t="str">
        <f t="shared" si="11"/>
        <v/>
      </c>
      <c r="J276"/>
      <c r="K276" s="40"/>
      <c r="L276" s="40"/>
      <c r="M276" s="40"/>
      <c r="N276" s="40"/>
      <c r="O276" s="40"/>
    </row>
    <row r="277" spans="2:15" s="33" customFormat="1" x14ac:dyDescent="0.15">
      <c r="B277" s="35" t="str">
        <f>IF(統計データ入力シート!F279="","",統計データ入力シート!F279)</f>
        <v/>
      </c>
      <c r="C277" s="35" t="str">
        <f>統計データ入力シート!G279&amp;統計データ入力シート!H279</f>
        <v/>
      </c>
      <c r="D277" s="47" t="str">
        <f>IF($B277="","",IFERROR(VLOOKUP($B277&amp;$C277,統計データ入力シート!$A$9:$M$285,D$1,FALSE),""))</f>
        <v/>
      </c>
      <c r="E277" s="47" t="str">
        <f>IF($B277="","",IFERROR(VLOOKUP($B277&amp;$C277,統計データ入力シート!$A$9:$M$285,E$1,FALSE),""))</f>
        <v/>
      </c>
      <c r="F277" s="47" t="str">
        <f>IF($B277="","",IFERROR(VLOOKUP($B277&amp;$C277,統計データ入力シート!$A$9:$M$285,F$1,FALSE),""))</f>
        <v/>
      </c>
      <c r="G277" s="43" t="str">
        <f t="shared" si="10"/>
        <v/>
      </c>
      <c r="H277" s="43" t="str">
        <f t="shared" si="11"/>
        <v/>
      </c>
      <c r="J277"/>
      <c r="K277" s="40"/>
      <c r="L277" s="40"/>
      <c r="M277" s="40"/>
      <c r="N277" s="40"/>
      <c r="O277" s="40"/>
    </row>
    <row r="278" spans="2:15" s="33" customFormat="1" x14ac:dyDescent="0.15">
      <c r="B278" s="35" t="str">
        <f>IF(統計データ入力シート!F280="","",統計データ入力シート!F280)</f>
        <v/>
      </c>
      <c r="C278" s="35" t="str">
        <f>統計データ入力シート!G280&amp;統計データ入力シート!H280</f>
        <v/>
      </c>
      <c r="D278" s="47" t="str">
        <f>IF($B278="","",IFERROR(VLOOKUP($B278&amp;$C278,統計データ入力シート!$A$9:$M$285,D$1,FALSE),""))</f>
        <v/>
      </c>
      <c r="E278" s="47" t="str">
        <f>IF($B278="","",IFERROR(VLOOKUP($B278&amp;$C278,統計データ入力シート!$A$9:$M$285,E$1,FALSE),""))</f>
        <v/>
      </c>
      <c r="F278" s="47" t="str">
        <f>IF($B278="","",IFERROR(VLOOKUP($B278&amp;$C278,統計データ入力シート!$A$9:$M$285,F$1,FALSE),""))</f>
        <v/>
      </c>
      <c r="G278" s="43" t="str">
        <f t="shared" si="10"/>
        <v/>
      </c>
      <c r="H278" s="43" t="str">
        <f t="shared" si="11"/>
        <v/>
      </c>
      <c r="J278"/>
      <c r="K278" s="40"/>
      <c r="L278" s="40"/>
      <c r="M278" s="40"/>
      <c r="N278" s="40"/>
      <c r="O278" s="40"/>
    </row>
    <row r="279" spans="2:15" s="33" customFormat="1" x14ac:dyDescent="0.15">
      <c r="B279" s="35" t="str">
        <f>IF(統計データ入力シート!F281="","",統計データ入力シート!F281)</f>
        <v/>
      </c>
      <c r="C279" s="35" t="str">
        <f>統計データ入力シート!G281&amp;統計データ入力シート!H281</f>
        <v/>
      </c>
      <c r="D279" s="47" t="str">
        <f>IF($B279="","",IFERROR(VLOOKUP($B279&amp;$C279,統計データ入力シート!$A$9:$M$285,D$1,FALSE),""))</f>
        <v/>
      </c>
      <c r="E279" s="47" t="str">
        <f>IF($B279="","",IFERROR(VLOOKUP($B279&amp;$C279,統計データ入力シート!$A$9:$M$285,E$1,FALSE),""))</f>
        <v/>
      </c>
      <c r="F279" s="47" t="str">
        <f>IF($B279="","",IFERROR(VLOOKUP($B279&amp;$C279,統計データ入力シート!$A$9:$M$285,F$1,FALSE),""))</f>
        <v/>
      </c>
      <c r="G279" s="43" t="str">
        <f t="shared" si="10"/>
        <v/>
      </c>
      <c r="H279" s="43" t="str">
        <f t="shared" si="11"/>
        <v/>
      </c>
      <c r="J279"/>
      <c r="K279" s="40"/>
      <c r="L279" s="40"/>
      <c r="M279" s="40"/>
      <c r="N279" s="40"/>
      <c r="O279" s="40"/>
    </row>
    <row r="280" spans="2:15" s="33" customFormat="1" x14ac:dyDescent="0.15">
      <c r="B280" s="35" t="str">
        <f>IF(統計データ入力シート!F282="","",統計データ入力シート!F282)</f>
        <v/>
      </c>
      <c r="C280" s="35" t="str">
        <f>統計データ入力シート!G282&amp;統計データ入力シート!H282</f>
        <v/>
      </c>
      <c r="D280" s="47" t="str">
        <f>IF($B280="","",IFERROR(VLOOKUP($B280&amp;$C280,統計データ入力シート!$A$9:$M$285,D$1,FALSE),""))</f>
        <v/>
      </c>
      <c r="E280" s="47" t="str">
        <f>IF($B280="","",IFERROR(VLOOKUP($B280&amp;$C280,統計データ入力シート!$A$9:$M$285,E$1,FALSE),""))</f>
        <v/>
      </c>
      <c r="F280" s="47" t="str">
        <f>IF($B280="","",IFERROR(VLOOKUP($B280&amp;$C280,統計データ入力シート!$A$9:$M$285,F$1,FALSE),""))</f>
        <v/>
      </c>
      <c r="G280" s="43" t="str">
        <f t="shared" si="10"/>
        <v/>
      </c>
      <c r="H280" s="43" t="str">
        <f t="shared" si="11"/>
        <v/>
      </c>
      <c r="J280"/>
      <c r="K280" s="40"/>
      <c r="L280" s="40"/>
      <c r="M280" s="40"/>
      <c r="N280" s="40"/>
      <c r="O280" s="40"/>
    </row>
    <row r="281" spans="2:15" s="33" customFormat="1" x14ac:dyDescent="0.15">
      <c r="B281" s="35" t="str">
        <f>IF(統計データ入力シート!F283="","",統計データ入力シート!F283)</f>
        <v/>
      </c>
      <c r="C281" s="35" t="str">
        <f>統計データ入力シート!G283&amp;統計データ入力シート!H283</f>
        <v/>
      </c>
      <c r="D281" s="47" t="str">
        <f>IF($B281="","",IFERROR(VLOOKUP($B281&amp;$C281,統計データ入力シート!$A$9:$M$285,D$1,FALSE),""))</f>
        <v/>
      </c>
      <c r="E281" s="47" t="str">
        <f>IF($B281="","",IFERROR(VLOOKUP($B281&amp;$C281,統計データ入力シート!$A$9:$M$285,E$1,FALSE),""))</f>
        <v/>
      </c>
      <c r="F281" s="47" t="str">
        <f>IF($B281="","",IFERROR(VLOOKUP($B281&amp;$C281,統計データ入力シート!$A$9:$M$285,F$1,FALSE),""))</f>
        <v/>
      </c>
      <c r="G281" s="43" t="str">
        <f t="shared" si="10"/>
        <v/>
      </c>
      <c r="H281" s="43" t="str">
        <f t="shared" si="11"/>
        <v/>
      </c>
      <c r="J281"/>
      <c r="K281" s="40"/>
      <c r="L281" s="40"/>
      <c r="M281" s="40"/>
      <c r="N281" s="40"/>
      <c r="O281" s="40"/>
    </row>
    <row r="282" spans="2:15" s="33" customFormat="1" x14ac:dyDescent="0.15">
      <c r="B282" s="35" t="str">
        <f>IF(統計データ入力シート!F284="","",統計データ入力シート!F284)</f>
        <v/>
      </c>
      <c r="C282" s="35" t="str">
        <f>統計データ入力シート!G284&amp;統計データ入力シート!H284</f>
        <v/>
      </c>
      <c r="D282" s="47" t="str">
        <f>IF($B282="","",IFERROR(VLOOKUP($B282&amp;$C282,統計データ入力シート!$A$9:$M$285,D$1,FALSE),""))</f>
        <v/>
      </c>
      <c r="E282" s="47" t="str">
        <f>IF($B282="","",IFERROR(VLOOKUP($B282&amp;$C282,統計データ入力シート!$A$9:$M$285,E$1,FALSE),""))</f>
        <v/>
      </c>
      <c r="F282" s="47" t="str">
        <f>IF($B282="","",IFERROR(VLOOKUP($B282&amp;$C282,統計データ入力シート!$A$9:$M$285,F$1,FALSE),""))</f>
        <v/>
      </c>
      <c r="G282" s="43" t="str">
        <f t="shared" si="10"/>
        <v/>
      </c>
      <c r="H282" s="43" t="str">
        <f t="shared" si="11"/>
        <v/>
      </c>
      <c r="J282"/>
      <c r="K282" s="40"/>
      <c r="L282" s="40"/>
      <c r="M282" s="40"/>
      <c r="N282" s="40"/>
      <c r="O282" s="40"/>
    </row>
    <row r="283" spans="2:15" s="33" customFormat="1" x14ac:dyDescent="0.15">
      <c r="B283" s="36" t="str">
        <f>IF(統計データ入力シート!F285="","",統計データ入力シート!F285)</f>
        <v/>
      </c>
      <c r="C283" s="36" t="str">
        <f>統計データ入力シート!G285&amp;統計データ入力シート!H285</f>
        <v/>
      </c>
      <c r="D283" s="48" t="str">
        <f>IF($B283="","",IFERROR(VLOOKUP($B283&amp;$C283,統計データ入力シート!$A$9:$M$285,D$1,FALSE),""))</f>
        <v/>
      </c>
      <c r="E283" s="48" t="str">
        <f>IF($B283="","",IFERROR(VLOOKUP($B283&amp;$C283,統計データ入力シート!$A$9:$M$285,E$1,FALSE),""))</f>
        <v/>
      </c>
      <c r="F283" s="48" t="str">
        <f>IF($B283="","",IFERROR(VLOOKUP($B283&amp;$C283,統計データ入力シート!$A$9:$M$285,F$1,FALSE),""))</f>
        <v/>
      </c>
      <c r="G283" s="45" t="str">
        <f t="shared" si="10"/>
        <v/>
      </c>
      <c r="H283" s="45" t="str">
        <f t="shared" si="11"/>
        <v/>
      </c>
      <c r="J283"/>
      <c r="K283" s="40"/>
      <c r="L283" s="40"/>
      <c r="M283" s="40"/>
      <c r="N283" s="40"/>
      <c r="O283" s="40"/>
    </row>
  </sheetData>
  <phoneticPr fontId="2"/>
  <pageMargins left="0.70866141732283472" right="0.70866141732283472" top="0.74803149606299213" bottom="0.74803149606299213" header="0.31496062992125984" footer="0.31496062992125984"/>
  <pageSetup paperSize="9" scale="2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86"/>
  <sheetViews>
    <sheetView topLeftCell="C3" zoomScaleNormal="100" zoomScaleSheetLayoutView="90" workbookViewId="0">
      <selection activeCell="C3" sqref="C3"/>
    </sheetView>
  </sheetViews>
  <sheetFormatPr defaultRowHeight="18.75" x14ac:dyDescent="0.15"/>
  <cols>
    <col min="1" max="1" width="21.375" style="4" hidden="1" customWidth="1"/>
    <col min="2" max="2" width="9" style="4" hidden="1" customWidth="1"/>
    <col min="3" max="3" width="9" style="4"/>
    <col min="4" max="4" width="11" style="4" bestFit="1" customWidth="1"/>
    <col min="5" max="5" width="9" style="4"/>
    <col min="6" max="6" width="17.25" style="4" bestFit="1" customWidth="1"/>
    <col min="7" max="7" width="24.875" style="4" customWidth="1"/>
    <col min="8" max="8" width="9" style="4"/>
    <col min="9" max="10" width="9" style="5" customWidth="1"/>
    <col min="11" max="11" width="9" style="5"/>
    <col min="12" max="12" width="12.75" style="9" customWidth="1"/>
    <col min="13" max="13" width="12.75" style="4" customWidth="1"/>
    <col min="14" max="16384" width="9" style="4"/>
  </cols>
  <sheetData>
    <row r="1" spans="1:21" hidden="1" x14ac:dyDescent="0.15">
      <c r="A1" s="37">
        <f>COLUMN()-COLUMN($A$1)+1</f>
        <v>1</v>
      </c>
      <c r="B1" s="37">
        <f t="shared" ref="B1:M1" si="0">COLUMN()-COLUMN($A$1)+1</f>
        <v>2</v>
      </c>
      <c r="C1" s="37">
        <f t="shared" si="0"/>
        <v>3</v>
      </c>
      <c r="D1" s="37">
        <f t="shared" si="0"/>
        <v>4</v>
      </c>
      <c r="E1" s="37">
        <f t="shared" si="0"/>
        <v>5</v>
      </c>
      <c r="F1" s="37">
        <f t="shared" si="0"/>
        <v>6</v>
      </c>
      <c r="G1" s="37">
        <f t="shared" si="0"/>
        <v>7</v>
      </c>
      <c r="H1" s="37">
        <f t="shared" si="0"/>
        <v>8</v>
      </c>
      <c r="I1" s="37">
        <f t="shared" si="0"/>
        <v>9</v>
      </c>
      <c r="J1" s="37">
        <f t="shared" si="0"/>
        <v>10</v>
      </c>
      <c r="K1" s="37">
        <f t="shared" si="0"/>
        <v>11</v>
      </c>
      <c r="L1" s="37">
        <f t="shared" si="0"/>
        <v>12</v>
      </c>
      <c r="M1" s="37">
        <f t="shared" si="0"/>
        <v>13</v>
      </c>
      <c r="P1" s="38">
        <f>COLUMN()-COLUMN($P$1)+1</f>
        <v>1</v>
      </c>
      <c r="Q1" s="38">
        <f t="shared" ref="Q1:U1" si="1">COLUMN()-COLUMN($P$1)+1</f>
        <v>2</v>
      </c>
      <c r="R1" s="38">
        <f t="shared" si="1"/>
        <v>3</v>
      </c>
      <c r="S1" s="38">
        <f t="shared" si="1"/>
        <v>4</v>
      </c>
      <c r="T1" s="38">
        <f t="shared" si="1"/>
        <v>5</v>
      </c>
      <c r="U1" s="38">
        <f t="shared" si="1"/>
        <v>6</v>
      </c>
    </row>
    <row r="2" spans="1:21" hidden="1" x14ac:dyDescent="0.15">
      <c r="A2" s="37"/>
      <c r="B2" s="37"/>
      <c r="C2" s="37"/>
      <c r="D2" s="37"/>
      <c r="E2" s="57" t="s">
        <v>210</v>
      </c>
      <c r="F2" s="57" t="s">
        <v>211</v>
      </c>
      <c r="G2" s="57" t="s">
        <v>212</v>
      </c>
      <c r="H2" s="57" t="s">
        <v>195</v>
      </c>
      <c r="I2" s="57" t="s">
        <v>209</v>
      </c>
      <c r="J2" s="56" t="s">
        <v>196</v>
      </c>
      <c r="K2" s="56" t="s">
        <v>197</v>
      </c>
      <c r="L2" s="37"/>
      <c r="M2" s="37"/>
      <c r="P2" s="38"/>
      <c r="Q2" s="38"/>
      <c r="R2" s="38"/>
      <c r="S2" s="38"/>
      <c r="T2" s="38"/>
      <c r="U2" s="38"/>
    </row>
    <row r="4" spans="1:21" x14ac:dyDescent="0.15">
      <c r="D4" s="4" t="s">
        <v>233</v>
      </c>
    </row>
    <row r="5" spans="1:21" x14ac:dyDescent="0.15">
      <c r="D5" s="4" t="s">
        <v>234</v>
      </c>
    </row>
    <row r="7" spans="1:21" ht="19.5" thickBot="1" x14ac:dyDescent="0.2">
      <c r="D7" s="4" t="s">
        <v>4</v>
      </c>
    </row>
    <row r="8" spans="1:21" ht="39" thickTop="1" thickBot="1" x14ac:dyDescent="0.2">
      <c r="D8" s="7" t="s">
        <v>5</v>
      </c>
      <c r="E8" s="58" t="s">
        <v>6</v>
      </c>
      <c r="F8" s="59" t="s">
        <v>7</v>
      </c>
      <c r="G8" s="59" t="s">
        <v>8</v>
      </c>
      <c r="H8" s="59" t="s">
        <v>9</v>
      </c>
      <c r="I8" s="60" t="s">
        <v>198</v>
      </c>
      <c r="J8" s="75" t="s">
        <v>199</v>
      </c>
      <c r="K8" s="76" t="s">
        <v>201</v>
      </c>
      <c r="L8" s="10" t="s">
        <v>40</v>
      </c>
      <c r="M8" s="6" t="s">
        <v>10</v>
      </c>
      <c r="P8" s="13" t="s">
        <v>5</v>
      </c>
      <c r="Q8" s="13" t="s">
        <v>1</v>
      </c>
      <c r="R8" s="13" t="s">
        <v>200</v>
      </c>
      <c r="S8" s="13" t="s">
        <v>202</v>
      </c>
      <c r="T8" s="27" t="s">
        <v>203</v>
      </c>
      <c r="U8" s="27" t="s">
        <v>204</v>
      </c>
    </row>
    <row r="9" spans="1:21" ht="20.25" thickTop="1" thickBot="1" x14ac:dyDescent="0.2">
      <c r="A9" s="4" t="str">
        <f>F9&amp;G9&amp;H9</f>
        <v>函館市</v>
      </c>
      <c r="D9" s="8"/>
      <c r="E9" s="61" t="s">
        <v>41</v>
      </c>
      <c r="F9" s="62" t="s">
        <v>42</v>
      </c>
      <c r="G9" s="62"/>
      <c r="H9" s="62"/>
      <c r="I9" s="63">
        <v>265979</v>
      </c>
      <c r="J9" s="71">
        <v>85931</v>
      </c>
      <c r="K9" s="63">
        <v>42686</v>
      </c>
      <c r="L9" s="11">
        <f>IFERROR(J9/$I9,"-")</f>
        <v>0.32307437805240263</v>
      </c>
      <c r="M9" s="12">
        <f>IFERROR(K9/$I9,"-")</f>
        <v>0.16048635418585677</v>
      </c>
      <c r="P9" s="4" t="s">
        <v>11</v>
      </c>
      <c r="Q9" s="26">
        <f>I9</f>
        <v>265979</v>
      </c>
      <c r="R9" s="26">
        <f>J9</f>
        <v>85931</v>
      </c>
      <c r="S9" s="26">
        <f>K9</f>
        <v>42686</v>
      </c>
      <c r="T9" s="25">
        <f>IFERROR(R9/$Q9,"-")</f>
        <v>0.32307437805240263</v>
      </c>
      <c r="U9" s="25">
        <f>IFERROR(S9/$Q9,"-")</f>
        <v>0.16048635418585677</v>
      </c>
    </row>
    <row r="10" spans="1:21" x14ac:dyDescent="0.15">
      <c r="A10" s="4" t="str">
        <f t="shared" ref="A10:A73" si="2">F10&amp;G10&amp;H10</f>
        <v>函館市入舟町</v>
      </c>
      <c r="D10" s="14" t="s">
        <v>213</v>
      </c>
      <c r="E10" s="64" t="s">
        <v>41</v>
      </c>
      <c r="F10" s="15" t="s">
        <v>42</v>
      </c>
      <c r="G10" s="15" t="s">
        <v>43</v>
      </c>
      <c r="H10" s="15"/>
      <c r="I10" s="65">
        <v>663</v>
      </c>
      <c r="J10" s="72">
        <v>295</v>
      </c>
      <c r="K10" s="65">
        <v>156</v>
      </c>
      <c r="L10" s="16">
        <f t="shared" ref="L10:L37" si="3">IFERROR(J10/$I10,"-")</f>
        <v>0.44494720965309198</v>
      </c>
      <c r="M10" s="17">
        <f t="shared" ref="M10:M37" si="4">IFERROR(K10/$I10,"-")</f>
        <v>0.23529411764705882</v>
      </c>
      <c r="O10" s="4">
        <v>1</v>
      </c>
      <c r="P10" s="77" t="s">
        <v>213</v>
      </c>
      <c r="Q10" s="5">
        <f>SUMIFS($I$9:$I$285,$D$9:$D$285,P10)</f>
        <v>663</v>
      </c>
      <c r="R10" s="5">
        <f>SUMIFS($J$9:$J$285,$D$9:$D$285,$P10)</f>
        <v>295</v>
      </c>
      <c r="S10" s="5">
        <f>SUMIFS($K$9:$K$285,$D$9:$D$285,$P10)</f>
        <v>156</v>
      </c>
      <c r="T10" s="25">
        <f>IFERROR(R10/$Q10,"-")</f>
        <v>0.44494720965309198</v>
      </c>
      <c r="U10" s="25">
        <f>IFERROR(S10/$Q10,"-")</f>
        <v>0.23529411764705882</v>
      </c>
    </row>
    <row r="11" spans="1:21" x14ac:dyDescent="0.15">
      <c r="A11" s="4" t="str">
        <f t="shared" si="2"/>
        <v>函館市船見町</v>
      </c>
      <c r="D11" s="18" t="s">
        <v>214</v>
      </c>
      <c r="E11" s="66" t="s">
        <v>41</v>
      </c>
      <c r="F11" s="19" t="s">
        <v>42</v>
      </c>
      <c r="G11" s="19" t="s">
        <v>44</v>
      </c>
      <c r="H11" s="19"/>
      <c r="I11" s="67">
        <v>982</v>
      </c>
      <c r="J11" s="73">
        <v>406</v>
      </c>
      <c r="K11" s="67">
        <v>222</v>
      </c>
      <c r="L11" s="20">
        <f t="shared" si="3"/>
        <v>0.4134419551934827</v>
      </c>
      <c r="M11" s="21">
        <f t="shared" si="4"/>
        <v>0.22606924643584522</v>
      </c>
      <c r="O11" s="4">
        <v>2</v>
      </c>
      <c r="P11" s="78" t="s">
        <v>214</v>
      </c>
      <c r="Q11" s="5">
        <f t="shared" ref="Q11:Q29" si="5">SUMIFS($I$9:$I$285,$D$9:$D$285,P11)</f>
        <v>982</v>
      </c>
      <c r="R11" s="5">
        <f t="shared" ref="R11:R29" si="6">SUMIFS($J$9:$J$285,$D$9:$D$285,$P11)</f>
        <v>406</v>
      </c>
      <c r="S11" s="5">
        <f t="shared" ref="S11:S29" si="7">SUMIFS($K$9:$K$285,$D$9:$D$285,P11)</f>
        <v>222</v>
      </c>
      <c r="T11" s="25">
        <f t="shared" ref="T11:T29" si="8">IFERROR(R11/$Q11,"-")</f>
        <v>0.4134419551934827</v>
      </c>
      <c r="U11" s="25">
        <f t="shared" ref="U11:U29" si="9">IFERROR(S11/$Q11,"-")</f>
        <v>0.22606924643584522</v>
      </c>
    </row>
    <row r="12" spans="1:21" x14ac:dyDescent="0.15">
      <c r="A12" s="4" t="str">
        <f t="shared" si="2"/>
        <v>函館市弥生町</v>
      </c>
      <c r="D12" s="18" t="s">
        <v>215</v>
      </c>
      <c r="E12" s="66" t="s">
        <v>41</v>
      </c>
      <c r="F12" s="19" t="s">
        <v>42</v>
      </c>
      <c r="G12" s="19" t="s">
        <v>45</v>
      </c>
      <c r="H12" s="19"/>
      <c r="I12" s="67">
        <v>1258</v>
      </c>
      <c r="J12" s="73">
        <v>500</v>
      </c>
      <c r="K12" s="67">
        <v>246</v>
      </c>
      <c r="L12" s="20">
        <f t="shared" si="3"/>
        <v>0.39745627980922099</v>
      </c>
      <c r="M12" s="21">
        <f t="shared" si="4"/>
        <v>0.19554848966613672</v>
      </c>
      <c r="O12" s="4">
        <v>3</v>
      </c>
      <c r="P12" s="78" t="s">
        <v>215</v>
      </c>
      <c r="Q12" s="5">
        <f t="shared" si="5"/>
        <v>1258</v>
      </c>
      <c r="R12" s="5">
        <f t="shared" si="6"/>
        <v>500</v>
      </c>
      <c r="S12" s="5">
        <f t="shared" si="7"/>
        <v>246</v>
      </c>
      <c r="T12" s="25">
        <f t="shared" si="8"/>
        <v>0.39745627980922099</v>
      </c>
      <c r="U12" s="25">
        <f t="shared" si="9"/>
        <v>0.19554848966613672</v>
      </c>
    </row>
    <row r="13" spans="1:21" x14ac:dyDescent="0.15">
      <c r="A13" s="4" t="str">
        <f t="shared" si="2"/>
        <v>函館市弁天町</v>
      </c>
      <c r="D13" s="18" t="s">
        <v>216</v>
      </c>
      <c r="E13" s="66" t="s">
        <v>41</v>
      </c>
      <c r="F13" s="19" t="s">
        <v>42</v>
      </c>
      <c r="G13" s="19" t="s">
        <v>46</v>
      </c>
      <c r="H13" s="19"/>
      <c r="I13" s="67">
        <v>1019</v>
      </c>
      <c r="J13" s="73">
        <v>420</v>
      </c>
      <c r="K13" s="67">
        <v>198</v>
      </c>
      <c r="L13" s="20">
        <f t="shared" si="3"/>
        <v>0.41216879293424924</v>
      </c>
      <c r="M13" s="21">
        <f t="shared" si="4"/>
        <v>0.1943081452404318</v>
      </c>
      <c r="O13" s="4">
        <v>4</v>
      </c>
      <c r="P13" s="78" t="s">
        <v>216</v>
      </c>
      <c r="Q13" s="5">
        <f t="shared" si="5"/>
        <v>1019</v>
      </c>
      <c r="R13" s="5">
        <f t="shared" si="6"/>
        <v>420</v>
      </c>
      <c r="S13" s="5">
        <f t="shared" si="7"/>
        <v>198</v>
      </c>
      <c r="T13" s="25">
        <f t="shared" si="8"/>
        <v>0.41216879293424924</v>
      </c>
      <c r="U13" s="25">
        <f t="shared" si="9"/>
        <v>0.1943081452404318</v>
      </c>
    </row>
    <row r="14" spans="1:21" x14ac:dyDescent="0.15">
      <c r="A14" s="4" t="str">
        <f t="shared" si="2"/>
        <v>函館市大町</v>
      </c>
      <c r="D14" s="18" t="s">
        <v>217</v>
      </c>
      <c r="E14" s="66" t="s">
        <v>41</v>
      </c>
      <c r="F14" s="19" t="s">
        <v>42</v>
      </c>
      <c r="G14" s="19" t="s">
        <v>15</v>
      </c>
      <c r="H14" s="19"/>
      <c r="I14" s="67">
        <v>591</v>
      </c>
      <c r="J14" s="73">
        <v>201</v>
      </c>
      <c r="K14" s="67">
        <v>103</v>
      </c>
      <c r="L14" s="20">
        <f t="shared" si="3"/>
        <v>0.34010152284263961</v>
      </c>
      <c r="M14" s="21">
        <f t="shared" si="4"/>
        <v>0.17428087986463622</v>
      </c>
      <c r="O14" s="4">
        <v>5</v>
      </c>
      <c r="P14" s="78" t="s">
        <v>217</v>
      </c>
      <c r="Q14" s="5">
        <f t="shared" si="5"/>
        <v>591</v>
      </c>
      <c r="R14" s="5">
        <f t="shared" si="6"/>
        <v>201</v>
      </c>
      <c r="S14" s="5">
        <f t="shared" si="7"/>
        <v>103</v>
      </c>
      <c r="T14" s="25">
        <f t="shared" si="8"/>
        <v>0.34010152284263961</v>
      </c>
      <c r="U14" s="25">
        <f t="shared" si="9"/>
        <v>0.17428087986463622</v>
      </c>
    </row>
    <row r="15" spans="1:21" x14ac:dyDescent="0.15">
      <c r="A15" s="4" t="str">
        <f t="shared" si="2"/>
        <v>函館市末広町</v>
      </c>
      <c r="D15" s="18"/>
      <c r="E15" s="66" t="s">
        <v>41</v>
      </c>
      <c r="F15" s="19" t="s">
        <v>42</v>
      </c>
      <c r="G15" s="19" t="s">
        <v>47</v>
      </c>
      <c r="H15" s="19"/>
      <c r="I15" s="67">
        <v>957</v>
      </c>
      <c r="J15" s="73">
        <v>379</v>
      </c>
      <c r="K15" s="67">
        <v>173</v>
      </c>
      <c r="L15" s="20">
        <f t="shared" si="3"/>
        <v>0.39602925809822359</v>
      </c>
      <c r="M15" s="21">
        <f t="shared" si="4"/>
        <v>0.18077324973876699</v>
      </c>
      <c r="O15" s="4">
        <v>6</v>
      </c>
      <c r="P15" s="78" t="s">
        <v>218</v>
      </c>
      <c r="Q15" s="5">
        <f t="shared" si="5"/>
        <v>0</v>
      </c>
      <c r="R15" s="5">
        <f t="shared" si="6"/>
        <v>0</v>
      </c>
      <c r="S15" s="5">
        <f t="shared" si="7"/>
        <v>0</v>
      </c>
      <c r="T15" s="25" t="str">
        <f t="shared" si="8"/>
        <v>-</v>
      </c>
      <c r="U15" s="25" t="str">
        <f t="shared" si="9"/>
        <v>-</v>
      </c>
    </row>
    <row r="16" spans="1:21" x14ac:dyDescent="0.15">
      <c r="A16" s="4" t="str">
        <f t="shared" si="2"/>
        <v>函館市元町</v>
      </c>
      <c r="D16" s="18"/>
      <c r="E16" s="66" t="s">
        <v>41</v>
      </c>
      <c r="F16" s="19" t="s">
        <v>42</v>
      </c>
      <c r="G16" s="19" t="s">
        <v>48</v>
      </c>
      <c r="H16" s="19"/>
      <c r="I16" s="67">
        <v>1187</v>
      </c>
      <c r="J16" s="73">
        <v>551</v>
      </c>
      <c r="K16" s="67">
        <v>336</v>
      </c>
      <c r="L16" s="20">
        <f t="shared" si="3"/>
        <v>0.46419545071609097</v>
      </c>
      <c r="M16" s="21">
        <f t="shared" si="4"/>
        <v>0.2830665543386689</v>
      </c>
      <c r="O16" s="4">
        <v>7</v>
      </c>
      <c r="P16" s="78" t="s">
        <v>219</v>
      </c>
      <c r="Q16" s="5">
        <f t="shared" si="5"/>
        <v>0</v>
      </c>
      <c r="R16" s="5">
        <f t="shared" si="6"/>
        <v>0</v>
      </c>
      <c r="S16" s="5">
        <f t="shared" si="7"/>
        <v>0</v>
      </c>
      <c r="T16" s="25" t="str">
        <f t="shared" si="8"/>
        <v>-</v>
      </c>
      <c r="U16" s="25" t="str">
        <f t="shared" si="9"/>
        <v>-</v>
      </c>
    </row>
    <row r="17" spans="1:21" x14ac:dyDescent="0.15">
      <c r="A17" s="4" t="str">
        <f t="shared" si="2"/>
        <v>函館市青柳町</v>
      </c>
      <c r="D17" s="18"/>
      <c r="E17" s="66" t="s">
        <v>41</v>
      </c>
      <c r="F17" s="19" t="s">
        <v>42</v>
      </c>
      <c r="G17" s="19" t="s">
        <v>49</v>
      </c>
      <c r="H17" s="19"/>
      <c r="I17" s="67">
        <v>1764</v>
      </c>
      <c r="J17" s="73">
        <v>648</v>
      </c>
      <c r="K17" s="67">
        <v>307</v>
      </c>
      <c r="L17" s="20">
        <f t="shared" si="3"/>
        <v>0.36734693877551022</v>
      </c>
      <c r="M17" s="21">
        <f t="shared" si="4"/>
        <v>0.17403628117913833</v>
      </c>
      <c r="O17" s="4">
        <v>8</v>
      </c>
      <c r="P17" s="78" t="s">
        <v>220</v>
      </c>
      <c r="Q17" s="5">
        <f t="shared" si="5"/>
        <v>0</v>
      </c>
      <c r="R17" s="5">
        <f t="shared" si="6"/>
        <v>0</v>
      </c>
      <c r="S17" s="5">
        <f t="shared" si="7"/>
        <v>0</v>
      </c>
      <c r="T17" s="25" t="str">
        <f t="shared" si="8"/>
        <v>-</v>
      </c>
      <c r="U17" s="25" t="str">
        <f t="shared" si="9"/>
        <v>-</v>
      </c>
    </row>
    <row r="18" spans="1:21" x14ac:dyDescent="0.15">
      <c r="A18" s="4" t="str">
        <f t="shared" si="2"/>
        <v>函館市谷地頭町</v>
      </c>
      <c r="D18" s="18"/>
      <c r="E18" s="66" t="s">
        <v>41</v>
      </c>
      <c r="F18" s="19" t="s">
        <v>42</v>
      </c>
      <c r="G18" s="19" t="s">
        <v>50</v>
      </c>
      <c r="H18" s="19"/>
      <c r="I18" s="67">
        <v>1406</v>
      </c>
      <c r="J18" s="73">
        <v>636</v>
      </c>
      <c r="K18" s="67">
        <v>381</v>
      </c>
      <c r="L18" s="20">
        <f t="shared" si="3"/>
        <v>0.45234708392603129</v>
      </c>
      <c r="M18" s="21">
        <f t="shared" si="4"/>
        <v>0.27098150782361308</v>
      </c>
      <c r="O18" s="4">
        <v>9</v>
      </c>
      <c r="P18" s="78" t="s">
        <v>221</v>
      </c>
      <c r="Q18" s="5">
        <f t="shared" si="5"/>
        <v>0</v>
      </c>
      <c r="R18" s="5">
        <f t="shared" si="6"/>
        <v>0</v>
      </c>
      <c r="S18" s="5">
        <f t="shared" si="7"/>
        <v>0</v>
      </c>
      <c r="T18" s="25" t="str">
        <f t="shared" si="8"/>
        <v>-</v>
      </c>
      <c r="U18" s="25" t="str">
        <f t="shared" si="9"/>
        <v>-</v>
      </c>
    </row>
    <row r="19" spans="1:21" x14ac:dyDescent="0.15">
      <c r="A19" s="4" t="str">
        <f t="shared" si="2"/>
        <v>函館市住吉町</v>
      </c>
      <c r="D19" s="18"/>
      <c r="E19" s="66" t="s">
        <v>41</v>
      </c>
      <c r="F19" s="19" t="s">
        <v>42</v>
      </c>
      <c r="G19" s="19" t="s">
        <v>31</v>
      </c>
      <c r="H19" s="19"/>
      <c r="I19" s="67">
        <v>801</v>
      </c>
      <c r="J19" s="73">
        <v>401</v>
      </c>
      <c r="K19" s="67">
        <v>238</v>
      </c>
      <c r="L19" s="20">
        <f t="shared" si="3"/>
        <v>0.50062421972534332</v>
      </c>
      <c r="M19" s="21">
        <f t="shared" si="4"/>
        <v>0.29712858926342073</v>
      </c>
      <c r="O19" s="4">
        <v>10</v>
      </c>
      <c r="P19" s="78" t="s">
        <v>222</v>
      </c>
      <c r="Q19" s="5">
        <f t="shared" si="5"/>
        <v>0</v>
      </c>
      <c r="R19" s="5">
        <f t="shared" si="6"/>
        <v>0</v>
      </c>
      <c r="S19" s="5">
        <f t="shared" si="7"/>
        <v>0</v>
      </c>
      <c r="T19" s="25" t="str">
        <f t="shared" si="8"/>
        <v>-</v>
      </c>
      <c r="U19" s="25" t="str">
        <f t="shared" si="9"/>
        <v>-</v>
      </c>
    </row>
    <row r="20" spans="1:21" x14ac:dyDescent="0.15">
      <c r="A20" s="4" t="str">
        <f t="shared" si="2"/>
        <v>函館市宝来町</v>
      </c>
      <c r="D20" s="18"/>
      <c r="E20" s="66" t="s">
        <v>41</v>
      </c>
      <c r="F20" s="19" t="s">
        <v>42</v>
      </c>
      <c r="G20" s="19" t="s">
        <v>51</v>
      </c>
      <c r="H20" s="19"/>
      <c r="I20" s="67">
        <v>1542</v>
      </c>
      <c r="J20" s="73">
        <v>733</v>
      </c>
      <c r="K20" s="67">
        <v>448</v>
      </c>
      <c r="L20" s="20">
        <f t="shared" si="3"/>
        <v>0.47535667963683526</v>
      </c>
      <c r="M20" s="21">
        <f t="shared" si="4"/>
        <v>0.29053177691309989</v>
      </c>
      <c r="O20" s="4">
        <v>11</v>
      </c>
      <c r="P20" s="78" t="s">
        <v>223</v>
      </c>
      <c r="Q20" s="5">
        <f t="shared" si="5"/>
        <v>0</v>
      </c>
      <c r="R20" s="5">
        <f t="shared" si="6"/>
        <v>0</v>
      </c>
      <c r="S20" s="5">
        <f t="shared" si="7"/>
        <v>0</v>
      </c>
      <c r="T20" s="25" t="str">
        <f t="shared" si="8"/>
        <v>-</v>
      </c>
      <c r="U20" s="25" t="str">
        <f t="shared" si="9"/>
        <v>-</v>
      </c>
    </row>
    <row r="21" spans="1:21" x14ac:dyDescent="0.15">
      <c r="A21" s="4" t="str">
        <f t="shared" si="2"/>
        <v>函館市東川町</v>
      </c>
      <c r="D21" s="18"/>
      <c r="E21" s="66" t="s">
        <v>41</v>
      </c>
      <c r="F21" s="19" t="s">
        <v>42</v>
      </c>
      <c r="G21" s="19" t="s">
        <v>52</v>
      </c>
      <c r="H21" s="19"/>
      <c r="I21" s="67">
        <v>1115</v>
      </c>
      <c r="J21" s="73">
        <v>446</v>
      </c>
      <c r="K21" s="67">
        <v>193</v>
      </c>
      <c r="L21" s="20">
        <f t="shared" si="3"/>
        <v>0.4</v>
      </c>
      <c r="M21" s="21">
        <f t="shared" si="4"/>
        <v>0.17309417040358743</v>
      </c>
      <c r="O21" s="4">
        <v>12</v>
      </c>
      <c r="P21" s="78" t="s">
        <v>224</v>
      </c>
      <c r="Q21" s="5">
        <f t="shared" si="5"/>
        <v>0</v>
      </c>
      <c r="R21" s="5">
        <f t="shared" si="6"/>
        <v>0</v>
      </c>
      <c r="S21" s="5">
        <f t="shared" si="7"/>
        <v>0</v>
      </c>
      <c r="T21" s="25" t="str">
        <f t="shared" si="8"/>
        <v>-</v>
      </c>
      <c r="U21" s="25" t="str">
        <f t="shared" si="9"/>
        <v>-</v>
      </c>
    </row>
    <row r="22" spans="1:21" x14ac:dyDescent="0.15">
      <c r="A22" s="4" t="str">
        <f t="shared" si="2"/>
        <v>函館市豊川町</v>
      </c>
      <c r="D22" s="18"/>
      <c r="E22" s="66" t="s">
        <v>41</v>
      </c>
      <c r="F22" s="19" t="s">
        <v>42</v>
      </c>
      <c r="G22" s="19" t="s">
        <v>53</v>
      </c>
      <c r="H22" s="19"/>
      <c r="I22" s="67">
        <v>879</v>
      </c>
      <c r="J22" s="73">
        <v>287</v>
      </c>
      <c r="K22" s="67">
        <v>147</v>
      </c>
      <c r="L22" s="20">
        <f t="shared" si="3"/>
        <v>0.32650739476678042</v>
      </c>
      <c r="M22" s="21">
        <f t="shared" si="4"/>
        <v>0.16723549488054607</v>
      </c>
      <c r="O22" s="4">
        <v>13</v>
      </c>
      <c r="P22" s="78" t="s">
        <v>225</v>
      </c>
      <c r="Q22" s="5">
        <f t="shared" si="5"/>
        <v>0</v>
      </c>
      <c r="R22" s="5">
        <f t="shared" si="6"/>
        <v>0</v>
      </c>
      <c r="S22" s="5">
        <f t="shared" si="7"/>
        <v>0</v>
      </c>
      <c r="T22" s="25" t="str">
        <f t="shared" si="8"/>
        <v>-</v>
      </c>
      <c r="U22" s="25" t="str">
        <f t="shared" si="9"/>
        <v>-</v>
      </c>
    </row>
    <row r="23" spans="1:21" x14ac:dyDescent="0.15">
      <c r="A23" s="4" t="str">
        <f t="shared" si="2"/>
        <v>函館市大手町</v>
      </c>
      <c r="D23" s="18"/>
      <c r="E23" s="66" t="s">
        <v>41</v>
      </c>
      <c r="F23" s="19" t="s">
        <v>42</v>
      </c>
      <c r="G23" s="19" t="s">
        <v>35</v>
      </c>
      <c r="H23" s="19"/>
      <c r="I23" s="67">
        <v>650</v>
      </c>
      <c r="J23" s="73">
        <v>204</v>
      </c>
      <c r="K23" s="67">
        <v>92</v>
      </c>
      <c r="L23" s="20">
        <f t="shared" si="3"/>
        <v>0.31384615384615383</v>
      </c>
      <c r="M23" s="21">
        <f t="shared" si="4"/>
        <v>0.14153846153846153</v>
      </c>
      <c r="O23" s="4">
        <v>14</v>
      </c>
      <c r="P23" s="78" t="s">
        <v>226</v>
      </c>
      <c r="Q23" s="5">
        <f t="shared" si="5"/>
        <v>0</v>
      </c>
      <c r="R23" s="5">
        <f t="shared" si="6"/>
        <v>0</v>
      </c>
      <c r="S23" s="5">
        <f t="shared" si="7"/>
        <v>0</v>
      </c>
      <c r="T23" s="25" t="str">
        <f t="shared" si="8"/>
        <v>-</v>
      </c>
      <c r="U23" s="25" t="str">
        <f t="shared" si="9"/>
        <v>-</v>
      </c>
    </row>
    <row r="24" spans="1:21" x14ac:dyDescent="0.15">
      <c r="A24" s="4" t="str">
        <f t="shared" si="2"/>
        <v>函館市栄町</v>
      </c>
      <c r="D24" s="18"/>
      <c r="E24" s="66" t="s">
        <v>41</v>
      </c>
      <c r="F24" s="19" t="s">
        <v>42</v>
      </c>
      <c r="G24" s="19" t="s">
        <v>13</v>
      </c>
      <c r="H24" s="19"/>
      <c r="I24" s="67">
        <v>1125</v>
      </c>
      <c r="J24" s="73">
        <v>433</v>
      </c>
      <c r="K24" s="67">
        <v>255</v>
      </c>
      <c r="L24" s="20">
        <f t="shared" si="3"/>
        <v>0.38488888888888889</v>
      </c>
      <c r="M24" s="21">
        <f t="shared" si="4"/>
        <v>0.22666666666666666</v>
      </c>
      <c r="O24" s="4">
        <v>15</v>
      </c>
      <c r="P24" s="78" t="s">
        <v>227</v>
      </c>
      <c r="Q24" s="5">
        <f t="shared" si="5"/>
        <v>0</v>
      </c>
      <c r="R24" s="5">
        <f t="shared" si="6"/>
        <v>0</v>
      </c>
      <c r="S24" s="5">
        <f t="shared" si="7"/>
        <v>0</v>
      </c>
      <c r="T24" s="25" t="str">
        <f t="shared" si="8"/>
        <v>-</v>
      </c>
      <c r="U24" s="25" t="str">
        <f t="shared" si="9"/>
        <v>-</v>
      </c>
    </row>
    <row r="25" spans="1:21" x14ac:dyDescent="0.15">
      <c r="A25" s="4" t="str">
        <f t="shared" si="2"/>
        <v>函館市旭町</v>
      </c>
      <c r="D25" s="18"/>
      <c r="E25" s="66" t="s">
        <v>41</v>
      </c>
      <c r="F25" s="19" t="s">
        <v>42</v>
      </c>
      <c r="G25" s="19" t="s">
        <v>18</v>
      </c>
      <c r="H25" s="19"/>
      <c r="I25" s="67">
        <v>634</v>
      </c>
      <c r="J25" s="73">
        <v>255</v>
      </c>
      <c r="K25" s="67">
        <v>118</v>
      </c>
      <c r="L25" s="20">
        <f t="shared" si="3"/>
        <v>0.40220820189274448</v>
      </c>
      <c r="M25" s="21">
        <f t="shared" si="4"/>
        <v>0.18611987381703471</v>
      </c>
      <c r="O25" s="4">
        <v>16</v>
      </c>
      <c r="P25" s="78" t="s">
        <v>228</v>
      </c>
      <c r="Q25" s="5">
        <f t="shared" si="5"/>
        <v>0</v>
      </c>
      <c r="R25" s="5">
        <f t="shared" si="6"/>
        <v>0</v>
      </c>
      <c r="S25" s="5">
        <f t="shared" si="7"/>
        <v>0</v>
      </c>
      <c r="T25" s="25" t="str">
        <f t="shared" si="8"/>
        <v>-</v>
      </c>
      <c r="U25" s="25" t="str">
        <f t="shared" si="9"/>
        <v>-</v>
      </c>
    </row>
    <row r="26" spans="1:21" x14ac:dyDescent="0.15">
      <c r="A26" s="4" t="str">
        <f t="shared" si="2"/>
        <v>函館市東雲町</v>
      </c>
      <c r="D26" s="18"/>
      <c r="E26" s="66" t="s">
        <v>41</v>
      </c>
      <c r="F26" s="19" t="s">
        <v>42</v>
      </c>
      <c r="G26" s="19" t="s">
        <v>54</v>
      </c>
      <c r="H26" s="19"/>
      <c r="I26" s="67">
        <v>483</v>
      </c>
      <c r="J26" s="73">
        <v>166</v>
      </c>
      <c r="K26" s="67">
        <v>76</v>
      </c>
      <c r="L26" s="20">
        <f t="shared" si="3"/>
        <v>0.34368530020703936</v>
      </c>
      <c r="M26" s="21">
        <f t="shared" si="4"/>
        <v>0.15734989648033126</v>
      </c>
      <c r="O26" s="4">
        <v>17</v>
      </c>
      <c r="P26" s="78" t="s">
        <v>229</v>
      </c>
      <c r="Q26" s="5">
        <f t="shared" si="5"/>
        <v>0</v>
      </c>
      <c r="R26" s="5">
        <f t="shared" si="6"/>
        <v>0</v>
      </c>
      <c r="S26" s="5">
        <f t="shared" si="7"/>
        <v>0</v>
      </c>
      <c r="T26" s="25" t="str">
        <f t="shared" si="8"/>
        <v>-</v>
      </c>
      <c r="U26" s="25" t="str">
        <f t="shared" si="9"/>
        <v>-</v>
      </c>
    </row>
    <row r="27" spans="1:21" x14ac:dyDescent="0.15">
      <c r="A27" s="4" t="str">
        <f t="shared" si="2"/>
        <v>函館市大森町</v>
      </c>
      <c r="D27" s="18"/>
      <c r="E27" s="66" t="s">
        <v>41</v>
      </c>
      <c r="F27" s="19" t="s">
        <v>42</v>
      </c>
      <c r="G27" s="19" t="s">
        <v>55</v>
      </c>
      <c r="H27" s="19"/>
      <c r="I27" s="67">
        <v>1540</v>
      </c>
      <c r="J27" s="73">
        <v>611</v>
      </c>
      <c r="K27" s="67">
        <v>322</v>
      </c>
      <c r="L27" s="20">
        <f t="shared" si="3"/>
        <v>0.39675324675324675</v>
      </c>
      <c r="M27" s="21">
        <f t="shared" si="4"/>
        <v>0.20909090909090908</v>
      </c>
      <c r="O27" s="4">
        <v>18</v>
      </c>
      <c r="P27" s="78" t="s">
        <v>230</v>
      </c>
      <c r="Q27" s="5">
        <f t="shared" si="5"/>
        <v>0</v>
      </c>
      <c r="R27" s="5">
        <f t="shared" si="6"/>
        <v>0</v>
      </c>
      <c r="S27" s="5">
        <f t="shared" si="7"/>
        <v>0</v>
      </c>
      <c r="T27" s="25" t="str">
        <f t="shared" si="8"/>
        <v>-</v>
      </c>
      <c r="U27" s="25" t="str">
        <f t="shared" si="9"/>
        <v>-</v>
      </c>
    </row>
    <row r="28" spans="1:21" x14ac:dyDescent="0.15">
      <c r="A28" s="4" t="str">
        <f t="shared" si="2"/>
        <v>函館市松風町</v>
      </c>
      <c r="D28" s="18"/>
      <c r="E28" s="66" t="s">
        <v>41</v>
      </c>
      <c r="F28" s="19" t="s">
        <v>42</v>
      </c>
      <c r="G28" s="19" t="s">
        <v>56</v>
      </c>
      <c r="H28" s="19"/>
      <c r="I28" s="67">
        <v>545</v>
      </c>
      <c r="J28" s="73">
        <v>306</v>
      </c>
      <c r="K28" s="67">
        <v>237</v>
      </c>
      <c r="L28" s="20">
        <f t="shared" si="3"/>
        <v>0.56146788990825691</v>
      </c>
      <c r="M28" s="21">
        <f t="shared" si="4"/>
        <v>0.43486238532110094</v>
      </c>
      <c r="O28" s="4">
        <v>19</v>
      </c>
      <c r="P28" s="78" t="s">
        <v>230</v>
      </c>
      <c r="Q28" s="5">
        <f t="shared" si="5"/>
        <v>0</v>
      </c>
      <c r="R28" s="5">
        <f t="shared" si="6"/>
        <v>0</v>
      </c>
      <c r="S28" s="5">
        <f t="shared" si="7"/>
        <v>0</v>
      </c>
      <c r="T28" s="25" t="str">
        <f t="shared" si="8"/>
        <v>-</v>
      </c>
      <c r="U28" s="25" t="str">
        <f t="shared" si="9"/>
        <v>-</v>
      </c>
    </row>
    <row r="29" spans="1:21" ht="19.5" thickBot="1" x14ac:dyDescent="0.2">
      <c r="A29" s="4" t="str">
        <f t="shared" si="2"/>
        <v>函館市若松町</v>
      </c>
      <c r="D29" s="18"/>
      <c r="E29" s="66" t="s">
        <v>41</v>
      </c>
      <c r="F29" s="19" t="s">
        <v>42</v>
      </c>
      <c r="G29" s="19" t="s">
        <v>57</v>
      </c>
      <c r="H29" s="19"/>
      <c r="I29" s="67">
        <v>1177</v>
      </c>
      <c r="J29" s="73">
        <v>450</v>
      </c>
      <c r="K29" s="67">
        <v>216</v>
      </c>
      <c r="L29" s="20">
        <f t="shared" si="3"/>
        <v>0.38232795242141038</v>
      </c>
      <c r="M29" s="21">
        <f t="shared" si="4"/>
        <v>0.18351741716227699</v>
      </c>
      <c r="O29" s="4">
        <v>20</v>
      </c>
      <c r="P29" s="79" t="s">
        <v>231</v>
      </c>
      <c r="Q29" s="5">
        <f t="shared" si="5"/>
        <v>0</v>
      </c>
      <c r="R29" s="5">
        <f t="shared" si="6"/>
        <v>0</v>
      </c>
      <c r="S29" s="5">
        <f t="shared" si="7"/>
        <v>0</v>
      </c>
      <c r="T29" s="25" t="str">
        <f t="shared" si="8"/>
        <v>-</v>
      </c>
      <c r="U29" s="25" t="str">
        <f t="shared" si="9"/>
        <v>-</v>
      </c>
    </row>
    <row r="30" spans="1:21" x14ac:dyDescent="0.15">
      <c r="A30" s="4" t="str">
        <f t="shared" si="2"/>
        <v>函館市千歳町</v>
      </c>
      <c r="D30" s="18"/>
      <c r="E30" s="66" t="s">
        <v>41</v>
      </c>
      <c r="F30" s="19" t="s">
        <v>42</v>
      </c>
      <c r="G30" s="19" t="s">
        <v>58</v>
      </c>
      <c r="H30" s="19"/>
      <c r="I30" s="67">
        <v>833</v>
      </c>
      <c r="J30" s="73">
        <v>300</v>
      </c>
      <c r="K30" s="67">
        <v>122</v>
      </c>
      <c r="L30" s="20">
        <f t="shared" si="3"/>
        <v>0.36014405762304924</v>
      </c>
      <c r="M30" s="21">
        <f t="shared" si="4"/>
        <v>0.14645858343337334</v>
      </c>
    </row>
    <row r="31" spans="1:21" x14ac:dyDescent="0.15">
      <c r="A31" s="4" t="str">
        <f t="shared" si="2"/>
        <v>函館市新川町</v>
      </c>
      <c r="D31" s="18"/>
      <c r="E31" s="66" t="s">
        <v>41</v>
      </c>
      <c r="F31" s="19" t="s">
        <v>42</v>
      </c>
      <c r="G31" s="19" t="s">
        <v>59</v>
      </c>
      <c r="H31" s="19"/>
      <c r="I31" s="67">
        <v>1093</v>
      </c>
      <c r="J31" s="73">
        <v>463</v>
      </c>
      <c r="K31" s="67">
        <v>195</v>
      </c>
      <c r="L31" s="20">
        <f t="shared" si="3"/>
        <v>0.42360475754803295</v>
      </c>
      <c r="M31" s="21">
        <f t="shared" si="4"/>
        <v>0.17840805123513268</v>
      </c>
    </row>
    <row r="32" spans="1:21" x14ac:dyDescent="0.15">
      <c r="A32" s="4" t="str">
        <f t="shared" si="2"/>
        <v>函館市上新川町</v>
      </c>
      <c r="D32" s="18"/>
      <c r="E32" s="66" t="s">
        <v>41</v>
      </c>
      <c r="F32" s="19" t="s">
        <v>42</v>
      </c>
      <c r="G32" s="19" t="s">
        <v>60</v>
      </c>
      <c r="H32" s="19"/>
      <c r="I32" s="67">
        <v>614</v>
      </c>
      <c r="J32" s="73">
        <v>252</v>
      </c>
      <c r="K32" s="67">
        <v>131</v>
      </c>
      <c r="L32" s="20">
        <f t="shared" si="3"/>
        <v>0.41042345276872966</v>
      </c>
      <c r="M32" s="21">
        <f t="shared" si="4"/>
        <v>0.21335504885993486</v>
      </c>
    </row>
    <row r="33" spans="1:13" x14ac:dyDescent="0.15">
      <c r="A33" s="4" t="str">
        <f t="shared" si="2"/>
        <v>函館市海岸町</v>
      </c>
      <c r="D33" s="18"/>
      <c r="E33" s="66" t="s">
        <v>41</v>
      </c>
      <c r="F33" s="19" t="s">
        <v>42</v>
      </c>
      <c r="G33" s="19" t="s">
        <v>61</v>
      </c>
      <c r="H33" s="19"/>
      <c r="I33" s="67">
        <v>1203</v>
      </c>
      <c r="J33" s="73">
        <v>430</v>
      </c>
      <c r="K33" s="67">
        <v>225</v>
      </c>
      <c r="L33" s="20">
        <f t="shared" si="3"/>
        <v>0.35743973399833751</v>
      </c>
      <c r="M33" s="21">
        <f t="shared" si="4"/>
        <v>0.18703241895261846</v>
      </c>
    </row>
    <row r="34" spans="1:13" x14ac:dyDescent="0.15">
      <c r="A34" s="4" t="str">
        <f t="shared" si="2"/>
        <v>函館市大縄町</v>
      </c>
      <c r="D34" s="18"/>
      <c r="E34" s="66" t="s">
        <v>41</v>
      </c>
      <c r="F34" s="19" t="s">
        <v>42</v>
      </c>
      <c r="G34" s="19" t="s">
        <v>62</v>
      </c>
      <c r="H34" s="19"/>
      <c r="I34" s="67">
        <v>1334</v>
      </c>
      <c r="J34" s="73">
        <v>521</v>
      </c>
      <c r="K34" s="67">
        <v>270</v>
      </c>
      <c r="L34" s="20">
        <f t="shared" si="3"/>
        <v>0.39055472263868068</v>
      </c>
      <c r="M34" s="21">
        <f t="shared" si="4"/>
        <v>0.20239880059970014</v>
      </c>
    </row>
    <row r="35" spans="1:13" x14ac:dyDescent="0.15">
      <c r="A35" s="4" t="str">
        <f t="shared" si="2"/>
        <v>函館市松川町</v>
      </c>
      <c r="D35" s="18"/>
      <c r="E35" s="66" t="s">
        <v>41</v>
      </c>
      <c r="F35" s="19" t="s">
        <v>42</v>
      </c>
      <c r="G35" s="19" t="s">
        <v>24</v>
      </c>
      <c r="H35" s="19"/>
      <c r="I35" s="67">
        <v>2250</v>
      </c>
      <c r="J35" s="73">
        <v>891</v>
      </c>
      <c r="K35" s="67">
        <v>460</v>
      </c>
      <c r="L35" s="20">
        <f t="shared" si="3"/>
        <v>0.39600000000000002</v>
      </c>
      <c r="M35" s="21">
        <f t="shared" si="4"/>
        <v>0.20444444444444446</v>
      </c>
    </row>
    <row r="36" spans="1:13" x14ac:dyDescent="0.15">
      <c r="A36" s="4" t="str">
        <f t="shared" si="2"/>
        <v>函館市万代町</v>
      </c>
      <c r="D36" s="18"/>
      <c r="E36" s="66" t="s">
        <v>41</v>
      </c>
      <c r="F36" s="19" t="s">
        <v>42</v>
      </c>
      <c r="G36" s="19" t="s">
        <v>63</v>
      </c>
      <c r="H36" s="19"/>
      <c r="I36" s="67">
        <v>1212</v>
      </c>
      <c r="J36" s="73">
        <v>461</v>
      </c>
      <c r="K36" s="67">
        <v>249</v>
      </c>
      <c r="L36" s="20">
        <f t="shared" si="3"/>
        <v>0.38036303630363039</v>
      </c>
      <c r="M36" s="21">
        <f t="shared" si="4"/>
        <v>0.20544554455445543</v>
      </c>
    </row>
    <row r="37" spans="1:13" x14ac:dyDescent="0.15">
      <c r="A37" s="4" t="str">
        <f t="shared" si="2"/>
        <v>函館市浅野町</v>
      </c>
      <c r="D37" s="18"/>
      <c r="E37" s="66" t="s">
        <v>41</v>
      </c>
      <c r="F37" s="19" t="s">
        <v>42</v>
      </c>
      <c r="G37" s="19" t="s">
        <v>64</v>
      </c>
      <c r="H37" s="19"/>
      <c r="I37" s="67" t="s">
        <v>0</v>
      </c>
      <c r="J37" s="73" t="s">
        <v>0</v>
      </c>
      <c r="K37" s="67" t="s">
        <v>0</v>
      </c>
      <c r="L37" s="20" t="str">
        <f t="shared" si="3"/>
        <v>-</v>
      </c>
      <c r="M37" s="21" t="str">
        <f t="shared" si="4"/>
        <v>-</v>
      </c>
    </row>
    <row r="38" spans="1:13" x14ac:dyDescent="0.15">
      <c r="A38" s="4" t="str">
        <f t="shared" si="2"/>
        <v>函館市吉川町</v>
      </c>
      <c r="D38" s="18"/>
      <c r="E38" s="66" t="s">
        <v>41</v>
      </c>
      <c r="F38" s="19" t="s">
        <v>42</v>
      </c>
      <c r="G38" s="19" t="s">
        <v>65</v>
      </c>
      <c r="H38" s="19"/>
      <c r="I38" s="67">
        <v>746</v>
      </c>
      <c r="J38" s="73">
        <v>238</v>
      </c>
      <c r="K38" s="67">
        <v>153</v>
      </c>
      <c r="L38" s="20">
        <f t="shared" ref="L38:L101" si="10">IFERROR(J38/$I38,"-")</f>
        <v>0.31903485254691688</v>
      </c>
      <c r="M38" s="21">
        <f t="shared" ref="M38:M101" si="11">IFERROR(K38/$I38,"-")</f>
        <v>0.20509383378016086</v>
      </c>
    </row>
    <row r="39" spans="1:13" x14ac:dyDescent="0.15">
      <c r="A39" s="4" t="str">
        <f t="shared" si="2"/>
        <v>函館市北浜町</v>
      </c>
      <c r="D39" s="18"/>
      <c r="E39" s="66" t="s">
        <v>41</v>
      </c>
      <c r="F39" s="19" t="s">
        <v>42</v>
      </c>
      <c r="G39" s="19" t="s">
        <v>66</v>
      </c>
      <c r="H39" s="19"/>
      <c r="I39" s="67">
        <v>828</v>
      </c>
      <c r="J39" s="73">
        <v>271</v>
      </c>
      <c r="K39" s="67">
        <v>131</v>
      </c>
      <c r="L39" s="20">
        <f t="shared" si="10"/>
        <v>0.32729468599033817</v>
      </c>
      <c r="M39" s="21">
        <f t="shared" si="11"/>
        <v>0.15821256038647344</v>
      </c>
    </row>
    <row r="40" spans="1:13" x14ac:dyDescent="0.15">
      <c r="A40" s="4" t="str">
        <f t="shared" si="2"/>
        <v>函館市港町</v>
      </c>
      <c r="D40" s="18"/>
      <c r="E40" s="66" t="s">
        <v>41</v>
      </c>
      <c r="F40" s="19" t="s">
        <v>42</v>
      </c>
      <c r="G40" s="19" t="s">
        <v>67</v>
      </c>
      <c r="H40" s="19"/>
      <c r="I40" s="67">
        <v>5647</v>
      </c>
      <c r="J40" s="73">
        <v>1347</v>
      </c>
      <c r="K40" s="67">
        <v>651</v>
      </c>
      <c r="L40" s="20">
        <f t="shared" si="10"/>
        <v>0.23853373472640341</v>
      </c>
      <c r="M40" s="21">
        <f t="shared" si="11"/>
        <v>0.11528245085886311</v>
      </c>
    </row>
    <row r="41" spans="1:13" x14ac:dyDescent="0.15">
      <c r="A41" s="4" t="str">
        <f t="shared" si="2"/>
        <v>函館市港町１丁目</v>
      </c>
      <c r="D41" s="18"/>
      <c r="E41" s="66" t="s">
        <v>41</v>
      </c>
      <c r="F41" s="19" t="s">
        <v>42</v>
      </c>
      <c r="G41" s="19" t="s">
        <v>67</v>
      </c>
      <c r="H41" s="19" t="s">
        <v>19</v>
      </c>
      <c r="I41" s="67">
        <v>2700</v>
      </c>
      <c r="J41" s="73">
        <v>550</v>
      </c>
      <c r="K41" s="67">
        <v>250</v>
      </c>
      <c r="L41" s="20">
        <f t="shared" si="10"/>
        <v>0.20370370370370369</v>
      </c>
      <c r="M41" s="21">
        <f t="shared" si="11"/>
        <v>9.2592592592592587E-2</v>
      </c>
    </row>
    <row r="42" spans="1:13" x14ac:dyDescent="0.15">
      <c r="A42" s="4" t="str">
        <f t="shared" si="2"/>
        <v>函館市港町２丁目</v>
      </c>
      <c r="D42" s="18"/>
      <c r="E42" s="66" t="s">
        <v>41</v>
      </c>
      <c r="F42" s="19" t="s">
        <v>42</v>
      </c>
      <c r="G42" s="19" t="s">
        <v>67</v>
      </c>
      <c r="H42" s="19" t="s">
        <v>20</v>
      </c>
      <c r="I42" s="67">
        <v>1321</v>
      </c>
      <c r="J42" s="73">
        <v>387</v>
      </c>
      <c r="K42" s="67">
        <v>188</v>
      </c>
      <c r="L42" s="20">
        <f t="shared" si="10"/>
        <v>0.29295987887963665</v>
      </c>
      <c r="M42" s="21">
        <f t="shared" si="11"/>
        <v>0.14231642694928084</v>
      </c>
    </row>
    <row r="43" spans="1:13" x14ac:dyDescent="0.15">
      <c r="A43" s="4" t="str">
        <f t="shared" si="2"/>
        <v>函館市港町３丁目</v>
      </c>
      <c r="D43" s="18"/>
      <c r="E43" s="66" t="s">
        <v>41</v>
      </c>
      <c r="F43" s="19" t="s">
        <v>42</v>
      </c>
      <c r="G43" s="19" t="s">
        <v>67</v>
      </c>
      <c r="H43" s="19" t="s">
        <v>21</v>
      </c>
      <c r="I43" s="67">
        <v>1626</v>
      </c>
      <c r="J43" s="73">
        <v>410</v>
      </c>
      <c r="K43" s="67">
        <v>213</v>
      </c>
      <c r="L43" s="20">
        <f t="shared" si="10"/>
        <v>0.25215252152521528</v>
      </c>
      <c r="M43" s="21">
        <f t="shared" si="11"/>
        <v>0.13099630996309963</v>
      </c>
    </row>
    <row r="44" spans="1:13" x14ac:dyDescent="0.15">
      <c r="A44" s="4" t="str">
        <f t="shared" si="2"/>
        <v>函館市追分町</v>
      </c>
      <c r="D44" s="18"/>
      <c r="E44" s="66" t="s">
        <v>41</v>
      </c>
      <c r="F44" s="19" t="s">
        <v>42</v>
      </c>
      <c r="G44" s="19" t="s">
        <v>68</v>
      </c>
      <c r="H44" s="19"/>
      <c r="I44" s="67">
        <v>1046</v>
      </c>
      <c r="J44" s="73">
        <v>117</v>
      </c>
      <c r="K44" s="67">
        <v>38</v>
      </c>
      <c r="L44" s="20">
        <f t="shared" si="10"/>
        <v>0.1118546845124283</v>
      </c>
      <c r="M44" s="21">
        <f t="shared" si="11"/>
        <v>3.6328871892925434E-2</v>
      </c>
    </row>
    <row r="45" spans="1:13" x14ac:dyDescent="0.15">
      <c r="A45" s="4" t="str">
        <f t="shared" si="2"/>
        <v>函館市亀田町</v>
      </c>
      <c r="D45" s="18"/>
      <c r="E45" s="66" t="s">
        <v>41</v>
      </c>
      <c r="F45" s="19" t="s">
        <v>42</v>
      </c>
      <c r="G45" s="19" t="s">
        <v>69</v>
      </c>
      <c r="H45" s="19"/>
      <c r="I45" s="67">
        <v>1553</v>
      </c>
      <c r="J45" s="73">
        <v>487</v>
      </c>
      <c r="K45" s="67">
        <v>253</v>
      </c>
      <c r="L45" s="20">
        <f t="shared" si="10"/>
        <v>0.31358660656793302</v>
      </c>
      <c r="M45" s="21">
        <f t="shared" si="11"/>
        <v>0.16291049581455247</v>
      </c>
    </row>
    <row r="46" spans="1:13" x14ac:dyDescent="0.15">
      <c r="A46" s="4" t="str">
        <f t="shared" si="2"/>
        <v>函館市大川町</v>
      </c>
      <c r="D46" s="18"/>
      <c r="E46" s="66" t="s">
        <v>41</v>
      </c>
      <c r="F46" s="19" t="s">
        <v>42</v>
      </c>
      <c r="G46" s="19" t="s">
        <v>70</v>
      </c>
      <c r="H46" s="19"/>
      <c r="I46" s="67">
        <v>2086</v>
      </c>
      <c r="J46" s="73">
        <v>684</v>
      </c>
      <c r="K46" s="67">
        <v>282</v>
      </c>
      <c r="L46" s="20">
        <f t="shared" si="10"/>
        <v>0.32790028763183127</v>
      </c>
      <c r="M46" s="21">
        <f t="shared" si="11"/>
        <v>0.13518696069031638</v>
      </c>
    </row>
    <row r="47" spans="1:13" x14ac:dyDescent="0.15">
      <c r="A47" s="4" t="str">
        <f t="shared" si="2"/>
        <v>函館市田家町</v>
      </c>
      <c r="D47" s="18"/>
      <c r="E47" s="66" t="s">
        <v>41</v>
      </c>
      <c r="F47" s="19" t="s">
        <v>42</v>
      </c>
      <c r="G47" s="19" t="s">
        <v>71</v>
      </c>
      <c r="H47" s="19"/>
      <c r="I47" s="67">
        <v>2656</v>
      </c>
      <c r="J47" s="73">
        <v>752</v>
      </c>
      <c r="K47" s="67">
        <v>366</v>
      </c>
      <c r="L47" s="20">
        <f t="shared" si="10"/>
        <v>0.28313253012048195</v>
      </c>
      <c r="M47" s="21">
        <f t="shared" si="11"/>
        <v>0.1378012048192771</v>
      </c>
    </row>
    <row r="48" spans="1:13" x14ac:dyDescent="0.15">
      <c r="A48" s="4" t="str">
        <f t="shared" si="2"/>
        <v>函館市白鳥町</v>
      </c>
      <c r="D48" s="18"/>
      <c r="E48" s="66" t="s">
        <v>41</v>
      </c>
      <c r="F48" s="19" t="s">
        <v>42</v>
      </c>
      <c r="G48" s="19" t="s">
        <v>72</v>
      </c>
      <c r="H48" s="19"/>
      <c r="I48" s="67">
        <v>1749</v>
      </c>
      <c r="J48" s="73">
        <v>413</v>
      </c>
      <c r="K48" s="67">
        <v>207</v>
      </c>
      <c r="L48" s="20">
        <f t="shared" si="10"/>
        <v>0.2361349342481418</v>
      </c>
      <c r="M48" s="21">
        <f t="shared" si="11"/>
        <v>0.1183533447684391</v>
      </c>
    </row>
    <row r="49" spans="1:13" x14ac:dyDescent="0.15">
      <c r="A49" s="4" t="str">
        <f t="shared" si="2"/>
        <v>函館市八幡町</v>
      </c>
      <c r="D49" s="18"/>
      <c r="E49" s="66" t="s">
        <v>41</v>
      </c>
      <c r="F49" s="19" t="s">
        <v>42</v>
      </c>
      <c r="G49" s="19" t="s">
        <v>36</v>
      </c>
      <c r="H49" s="19"/>
      <c r="I49" s="67">
        <v>1745</v>
      </c>
      <c r="J49" s="73">
        <v>430</v>
      </c>
      <c r="K49" s="67">
        <v>212</v>
      </c>
      <c r="L49" s="20">
        <f t="shared" si="10"/>
        <v>0.24641833810888253</v>
      </c>
      <c r="M49" s="21">
        <f t="shared" si="11"/>
        <v>0.12148997134670488</v>
      </c>
    </row>
    <row r="50" spans="1:13" x14ac:dyDescent="0.15">
      <c r="A50" s="4" t="str">
        <f t="shared" si="2"/>
        <v>函館市宮前町</v>
      </c>
      <c r="D50" s="18"/>
      <c r="E50" s="66" t="s">
        <v>41</v>
      </c>
      <c r="F50" s="19" t="s">
        <v>42</v>
      </c>
      <c r="G50" s="19" t="s">
        <v>73</v>
      </c>
      <c r="H50" s="19"/>
      <c r="I50" s="67">
        <v>2059</v>
      </c>
      <c r="J50" s="73">
        <v>743</v>
      </c>
      <c r="K50" s="67">
        <v>419</v>
      </c>
      <c r="L50" s="20">
        <f t="shared" si="10"/>
        <v>0.36085478387566777</v>
      </c>
      <c r="M50" s="21">
        <f t="shared" si="11"/>
        <v>0.20349684312773192</v>
      </c>
    </row>
    <row r="51" spans="1:13" x14ac:dyDescent="0.15">
      <c r="A51" s="4" t="str">
        <f t="shared" si="2"/>
        <v>函館市中島町</v>
      </c>
      <c r="D51" s="18"/>
      <c r="E51" s="66" t="s">
        <v>41</v>
      </c>
      <c r="F51" s="19" t="s">
        <v>42</v>
      </c>
      <c r="G51" s="19" t="s">
        <v>33</v>
      </c>
      <c r="H51" s="19"/>
      <c r="I51" s="67">
        <v>2565</v>
      </c>
      <c r="J51" s="73">
        <v>1050</v>
      </c>
      <c r="K51" s="67">
        <v>665</v>
      </c>
      <c r="L51" s="20">
        <f t="shared" si="10"/>
        <v>0.40935672514619881</v>
      </c>
      <c r="M51" s="21">
        <f t="shared" si="11"/>
        <v>0.25925925925925924</v>
      </c>
    </row>
    <row r="52" spans="1:13" x14ac:dyDescent="0.15">
      <c r="A52" s="4" t="str">
        <f t="shared" si="2"/>
        <v>函館市千代台町</v>
      </c>
      <c r="D52" s="18"/>
      <c r="E52" s="66" t="s">
        <v>41</v>
      </c>
      <c r="F52" s="19" t="s">
        <v>42</v>
      </c>
      <c r="G52" s="19" t="s">
        <v>74</v>
      </c>
      <c r="H52" s="19"/>
      <c r="I52" s="67">
        <v>1892</v>
      </c>
      <c r="J52" s="73">
        <v>639</v>
      </c>
      <c r="K52" s="67">
        <v>338</v>
      </c>
      <c r="L52" s="20">
        <f t="shared" si="10"/>
        <v>0.33773784355179703</v>
      </c>
      <c r="M52" s="21">
        <f t="shared" si="11"/>
        <v>0.17864693446088795</v>
      </c>
    </row>
    <row r="53" spans="1:13" x14ac:dyDescent="0.15">
      <c r="A53" s="4" t="str">
        <f t="shared" si="2"/>
        <v>函館市堀川町</v>
      </c>
      <c r="D53" s="18"/>
      <c r="E53" s="66" t="s">
        <v>41</v>
      </c>
      <c r="F53" s="19" t="s">
        <v>42</v>
      </c>
      <c r="G53" s="19" t="s">
        <v>75</v>
      </c>
      <c r="H53" s="19"/>
      <c r="I53" s="67">
        <v>1982</v>
      </c>
      <c r="J53" s="73">
        <v>793</v>
      </c>
      <c r="K53" s="67">
        <v>373</v>
      </c>
      <c r="L53" s="20">
        <f t="shared" si="10"/>
        <v>0.40010090817356203</v>
      </c>
      <c r="M53" s="21">
        <f t="shared" si="11"/>
        <v>0.18819374369323916</v>
      </c>
    </row>
    <row r="54" spans="1:13" x14ac:dyDescent="0.15">
      <c r="A54" s="4" t="str">
        <f t="shared" si="2"/>
        <v>函館市高盛町</v>
      </c>
      <c r="D54" s="18"/>
      <c r="E54" s="66" t="s">
        <v>41</v>
      </c>
      <c r="F54" s="19" t="s">
        <v>42</v>
      </c>
      <c r="G54" s="19" t="s">
        <v>76</v>
      </c>
      <c r="H54" s="19"/>
      <c r="I54" s="67">
        <v>1606</v>
      </c>
      <c r="J54" s="73">
        <v>508</v>
      </c>
      <c r="K54" s="67">
        <v>247</v>
      </c>
      <c r="L54" s="20">
        <f t="shared" si="10"/>
        <v>0.31631382316313822</v>
      </c>
      <c r="M54" s="21">
        <f t="shared" si="11"/>
        <v>0.15379825653798257</v>
      </c>
    </row>
    <row r="55" spans="1:13" x14ac:dyDescent="0.15">
      <c r="A55" s="4" t="str">
        <f t="shared" si="2"/>
        <v>函館市宇賀浦町</v>
      </c>
      <c r="D55" s="18"/>
      <c r="E55" s="66" t="s">
        <v>41</v>
      </c>
      <c r="F55" s="19" t="s">
        <v>42</v>
      </c>
      <c r="G55" s="19" t="s">
        <v>77</v>
      </c>
      <c r="H55" s="19"/>
      <c r="I55" s="67">
        <v>856</v>
      </c>
      <c r="J55" s="73">
        <v>301</v>
      </c>
      <c r="K55" s="67">
        <v>140</v>
      </c>
      <c r="L55" s="20">
        <f t="shared" si="10"/>
        <v>0.35163551401869159</v>
      </c>
      <c r="M55" s="21">
        <f t="shared" si="11"/>
        <v>0.16355140186915887</v>
      </c>
    </row>
    <row r="56" spans="1:13" x14ac:dyDescent="0.15">
      <c r="A56" s="4" t="str">
        <f t="shared" si="2"/>
        <v>函館市日乃出町</v>
      </c>
      <c r="D56" s="18"/>
      <c r="E56" s="66" t="s">
        <v>41</v>
      </c>
      <c r="F56" s="19" t="s">
        <v>42</v>
      </c>
      <c r="G56" s="19" t="s">
        <v>78</v>
      </c>
      <c r="H56" s="19"/>
      <c r="I56" s="67">
        <v>1366</v>
      </c>
      <c r="J56" s="73">
        <v>475</v>
      </c>
      <c r="K56" s="67">
        <v>252</v>
      </c>
      <c r="L56" s="20">
        <f t="shared" si="10"/>
        <v>0.34773060029282576</v>
      </c>
      <c r="M56" s="21">
        <f t="shared" si="11"/>
        <v>0.18448023426061494</v>
      </c>
    </row>
    <row r="57" spans="1:13" x14ac:dyDescent="0.15">
      <c r="A57" s="4" t="str">
        <f t="shared" si="2"/>
        <v>函館市的場町</v>
      </c>
      <c r="D57" s="18"/>
      <c r="E57" s="66" t="s">
        <v>41</v>
      </c>
      <c r="F57" s="19" t="s">
        <v>42</v>
      </c>
      <c r="G57" s="19" t="s">
        <v>79</v>
      </c>
      <c r="H57" s="19"/>
      <c r="I57" s="67">
        <v>2090</v>
      </c>
      <c r="J57" s="73">
        <v>679</v>
      </c>
      <c r="K57" s="67">
        <v>345</v>
      </c>
      <c r="L57" s="20">
        <f t="shared" si="10"/>
        <v>0.3248803827751196</v>
      </c>
      <c r="M57" s="21">
        <f t="shared" si="11"/>
        <v>0.16507177033492823</v>
      </c>
    </row>
    <row r="58" spans="1:13" x14ac:dyDescent="0.15">
      <c r="A58" s="4" t="str">
        <f t="shared" si="2"/>
        <v>函館市時任町</v>
      </c>
      <c r="D58" s="18"/>
      <c r="E58" s="66" t="s">
        <v>41</v>
      </c>
      <c r="F58" s="19" t="s">
        <v>42</v>
      </c>
      <c r="G58" s="19" t="s">
        <v>80</v>
      </c>
      <c r="H58" s="19"/>
      <c r="I58" s="67">
        <v>2019</v>
      </c>
      <c r="J58" s="73">
        <v>665</v>
      </c>
      <c r="K58" s="67">
        <v>354</v>
      </c>
      <c r="L58" s="20">
        <f t="shared" si="10"/>
        <v>0.32937097573055968</v>
      </c>
      <c r="M58" s="21">
        <f t="shared" si="11"/>
        <v>0.17533432392273401</v>
      </c>
    </row>
    <row r="59" spans="1:13" x14ac:dyDescent="0.15">
      <c r="A59" s="4" t="str">
        <f t="shared" si="2"/>
        <v>函館市杉並町</v>
      </c>
      <c r="D59" s="18"/>
      <c r="E59" s="66" t="s">
        <v>41</v>
      </c>
      <c r="F59" s="19" t="s">
        <v>42</v>
      </c>
      <c r="G59" s="19" t="s">
        <v>81</v>
      </c>
      <c r="H59" s="19"/>
      <c r="I59" s="67">
        <v>1392</v>
      </c>
      <c r="J59" s="73">
        <v>394</v>
      </c>
      <c r="K59" s="67">
        <v>198</v>
      </c>
      <c r="L59" s="20">
        <f t="shared" si="10"/>
        <v>0.28304597701149425</v>
      </c>
      <c r="M59" s="21">
        <f t="shared" si="11"/>
        <v>0.14224137931034483</v>
      </c>
    </row>
    <row r="60" spans="1:13" x14ac:dyDescent="0.15">
      <c r="A60" s="4" t="str">
        <f t="shared" si="2"/>
        <v>函館市本町</v>
      </c>
      <c r="D60" s="18"/>
      <c r="E60" s="66" t="s">
        <v>41</v>
      </c>
      <c r="F60" s="19" t="s">
        <v>42</v>
      </c>
      <c r="G60" s="19" t="s">
        <v>14</v>
      </c>
      <c r="H60" s="19"/>
      <c r="I60" s="67">
        <v>1646</v>
      </c>
      <c r="J60" s="73">
        <v>617</v>
      </c>
      <c r="K60" s="67">
        <v>320</v>
      </c>
      <c r="L60" s="20">
        <f t="shared" si="10"/>
        <v>0.37484811664641554</v>
      </c>
      <c r="M60" s="21">
        <f t="shared" si="11"/>
        <v>0.19441069258809235</v>
      </c>
    </row>
    <row r="61" spans="1:13" x14ac:dyDescent="0.15">
      <c r="A61" s="4" t="str">
        <f t="shared" si="2"/>
        <v>函館市梁川町</v>
      </c>
      <c r="D61" s="18"/>
      <c r="E61" s="66" t="s">
        <v>41</v>
      </c>
      <c r="F61" s="19" t="s">
        <v>42</v>
      </c>
      <c r="G61" s="19" t="s">
        <v>37</v>
      </c>
      <c r="H61" s="19"/>
      <c r="I61" s="67">
        <v>1573</v>
      </c>
      <c r="J61" s="73">
        <v>342</v>
      </c>
      <c r="K61" s="67">
        <v>163</v>
      </c>
      <c r="L61" s="20">
        <f t="shared" si="10"/>
        <v>0.21741894469167197</v>
      </c>
      <c r="M61" s="21">
        <f t="shared" si="11"/>
        <v>0.10362364907819453</v>
      </c>
    </row>
    <row r="62" spans="1:13" x14ac:dyDescent="0.15">
      <c r="A62" s="4" t="str">
        <f t="shared" si="2"/>
        <v>函館市五稜郭町</v>
      </c>
      <c r="D62" s="18"/>
      <c r="E62" s="66" t="s">
        <v>41</v>
      </c>
      <c r="F62" s="19" t="s">
        <v>42</v>
      </c>
      <c r="G62" s="19" t="s">
        <v>82</v>
      </c>
      <c r="H62" s="19"/>
      <c r="I62" s="67">
        <v>1587</v>
      </c>
      <c r="J62" s="73">
        <v>543</v>
      </c>
      <c r="K62" s="67">
        <v>268</v>
      </c>
      <c r="L62" s="20">
        <f t="shared" si="10"/>
        <v>0.34215500945179583</v>
      </c>
      <c r="M62" s="21">
        <f t="shared" si="11"/>
        <v>0.16887208569628229</v>
      </c>
    </row>
    <row r="63" spans="1:13" x14ac:dyDescent="0.15">
      <c r="A63" s="4" t="str">
        <f t="shared" si="2"/>
        <v>函館市柳町</v>
      </c>
      <c r="D63" s="18"/>
      <c r="E63" s="66" t="s">
        <v>41</v>
      </c>
      <c r="F63" s="19" t="s">
        <v>42</v>
      </c>
      <c r="G63" s="19" t="s">
        <v>12</v>
      </c>
      <c r="H63" s="19"/>
      <c r="I63" s="67">
        <v>729</v>
      </c>
      <c r="J63" s="73">
        <v>194</v>
      </c>
      <c r="K63" s="67">
        <v>87</v>
      </c>
      <c r="L63" s="20">
        <f t="shared" si="10"/>
        <v>0.26611796982167352</v>
      </c>
      <c r="M63" s="21">
        <f t="shared" si="11"/>
        <v>0.11934156378600823</v>
      </c>
    </row>
    <row r="64" spans="1:13" x14ac:dyDescent="0.15">
      <c r="A64" s="4" t="str">
        <f t="shared" si="2"/>
        <v>函館市松陰町</v>
      </c>
      <c r="D64" s="18"/>
      <c r="E64" s="66" t="s">
        <v>41</v>
      </c>
      <c r="F64" s="19" t="s">
        <v>42</v>
      </c>
      <c r="G64" s="19" t="s">
        <v>83</v>
      </c>
      <c r="H64" s="19"/>
      <c r="I64" s="67">
        <v>2445</v>
      </c>
      <c r="J64" s="73">
        <v>829</v>
      </c>
      <c r="K64" s="67">
        <v>450</v>
      </c>
      <c r="L64" s="20">
        <f t="shared" si="10"/>
        <v>0.33905930470347651</v>
      </c>
      <c r="M64" s="21">
        <f t="shared" si="11"/>
        <v>0.18404907975460122</v>
      </c>
    </row>
    <row r="65" spans="1:13" x14ac:dyDescent="0.15">
      <c r="A65" s="4" t="str">
        <f t="shared" si="2"/>
        <v>函館市人見町</v>
      </c>
      <c r="D65" s="18"/>
      <c r="E65" s="66" t="s">
        <v>41</v>
      </c>
      <c r="F65" s="19" t="s">
        <v>42</v>
      </c>
      <c r="G65" s="19" t="s">
        <v>84</v>
      </c>
      <c r="H65" s="19"/>
      <c r="I65" s="67">
        <v>2015</v>
      </c>
      <c r="J65" s="73">
        <v>698</v>
      </c>
      <c r="K65" s="67">
        <v>349</v>
      </c>
      <c r="L65" s="20">
        <f t="shared" si="10"/>
        <v>0.34640198511166254</v>
      </c>
      <c r="M65" s="21">
        <f t="shared" si="11"/>
        <v>0.17320099255583127</v>
      </c>
    </row>
    <row r="66" spans="1:13" x14ac:dyDescent="0.15">
      <c r="A66" s="4" t="str">
        <f t="shared" si="2"/>
        <v>函館市金堀町</v>
      </c>
      <c r="D66" s="18"/>
      <c r="E66" s="66" t="s">
        <v>41</v>
      </c>
      <c r="F66" s="19" t="s">
        <v>42</v>
      </c>
      <c r="G66" s="19" t="s">
        <v>85</v>
      </c>
      <c r="H66" s="19"/>
      <c r="I66" s="67">
        <v>1253</v>
      </c>
      <c r="J66" s="73">
        <v>195</v>
      </c>
      <c r="K66" s="67">
        <v>70</v>
      </c>
      <c r="L66" s="20">
        <f t="shared" si="10"/>
        <v>0.15562649640861931</v>
      </c>
      <c r="M66" s="21">
        <f t="shared" si="11"/>
        <v>5.5865921787709494E-2</v>
      </c>
    </row>
    <row r="67" spans="1:13" x14ac:dyDescent="0.15">
      <c r="A67" s="4" t="str">
        <f t="shared" si="2"/>
        <v>函館市乃木町</v>
      </c>
      <c r="D67" s="18"/>
      <c r="E67" s="66" t="s">
        <v>41</v>
      </c>
      <c r="F67" s="19" t="s">
        <v>42</v>
      </c>
      <c r="G67" s="19" t="s">
        <v>86</v>
      </c>
      <c r="H67" s="19"/>
      <c r="I67" s="67">
        <v>1386</v>
      </c>
      <c r="J67" s="73">
        <v>258</v>
      </c>
      <c r="K67" s="67">
        <v>132</v>
      </c>
      <c r="L67" s="20">
        <f t="shared" si="10"/>
        <v>0.18614718614718614</v>
      </c>
      <c r="M67" s="21">
        <f t="shared" si="11"/>
        <v>9.5238095238095233E-2</v>
      </c>
    </row>
    <row r="68" spans="1:13" x14ac:dyDescent="0.15">
      <c r="A68" s="4" t="str">
        <f t="shared" si="2"/>
        <v>函館市柏木町</v>
      </c>
      <c r="D68" s="18"/>
      <c r="E68" s="66" t="s">
        <v>41</v>
      </c>
      <c r="F68" s="19" t="s">
        <v>42</v>
      </c>
      <c r="G68" s="19" t="s">
        <v>87</v>
      </c>
      <c r="H68" s="19"/>
      <c r="I68" s="67">
        <v>3408</v>
      </c>
      <c r="J68" s="73">
        <v>1021</v>
      </c>
      <c r="K68" s="67">
        <v>499</v>
      </c>
      <c r="L68" s="20">
        <f t="shared" si="10"/>
        <v>0.29958920187793425</v>
      </c>
      <c r="M68" s="21">
        <f t="shared" si="11"/>
        <v>0.14642018779342722</v>
      </c>
    </row>
    <row r="69" spans="1:13" x14ac:dyDescent="0.15">
      <c r="A69" s="4" t="str">
        <f t="shared" si="2"/>
        <v>函館市川原町</v>
      </c>
      <c r="D69" s="18"/>
      <c r="E69" s="66" t="s">
        <v>41</v>
      </c>
      <c r="F69" s="19" t="s">
        <v>42</v>
      </c>
      <c r="G69" s="19" t="s">
        <v>29</v>
      </c>
      <c r="H69" s="19"/>
      <c r="I69" s="67">
        <v>1583</v>
      </c>
      <c r="J69" s="73">
        <v>459</v>
      </c>
      <c r="K69" s="67">
        <v>238</v>
      </c>
      <c r="L69" s="20">
        <f t="shared" si="10"/>
        <v>0.28995578016424511</v>
      </c>
      <c r="M69" s="21">
        <f t="shared" si="11"/>
        <v>0.15034744156664562</v>
      </c>
    </row>
    <row r="70" spans="1:13" x14ac:dyDescent="0.15">
      <c r="A70" s="4" t="str">
        <f t="shared" si="2"/>
        <v>函館市深堀町</v>
      </c>
      <c r="D70" s="18"/>
      <c r="E70" s="66" t="s">
        <v>41</v>
      </c>
      <c r="F70" s="19" t="s">
        <v>42</v>
      </c>
      <c r="G70" s="19" t="s">
        <v>88</v>
      </c>
      <c r="H70" s="19"/>
      <c r="I70" s="67">
        <v>4829</v>
      </c>
      <c r="J70" s="73">
        <v>1664</v>
      </c>
      <c r="K70" s="67">
        <v>820</v>
      </c>
      <c r="L70" s="20">
        <f t="shared" si="10"/>
        <v>0.34458480016566578</v>
      </c>
      <c r="M70" s="21">
        <f t="shared" si="11"/>
        <v>0.16980741354317663</v>
      </c>
    </row>
    <row r="71" spans="1:13" x14ac:dyDescent="0.15">
      <c r="A71" s="4" t="str">
        <f t="shared" si="2"/>
        <v>函館市駒場町</v>
      </c>
      <c r="D71" s="18"/>
      <c r="E71" s="66" t="s">
        <v>41</v>
      </c>
      <c r="F71" s="19" t="s">
        <v>42</v>
      </c>
      <c r="G71" s="19" t="s">
        <v>89</v>
      </c>
      <c r="H71" s="19"/>
      <c r="I71" s="67">
        <v>1905</v>
      </c>
      <c r="J71" s="73">
        <v>745</v>
      </c>
      <c r="K71" s="67">
        <v>384</v>
      </c>
      <c r="L71" s="20">
        <f t="shared" si="10"/>
        <v>0.39107611548556431</v>
      </c>
      <c r="M71" s="21">
        <f t="shared" si="11"/>
        <v>0.2015748031496063</v>
      </c>
    </row>
    <row r="72" spans="1:13" x14ac:dyDescent="0.15">
      <c r="A72" s="4" t="str">
        <f t="shared" si="2"/>
        <v>函館市広野町</v>
      </c>
      <c r="D72" s="18"/>
      <c r="E72" s="66" t="s">
        <v>41</v>
      </c>
      <c r="F72" s="19" t="s">
        <v>42</v>
      </c>
      <c r="G72" s="19" t="s">
        <v>90</v>
      </c>
      <c r="H72" s="19"/>
      <c r="I72" s="67">
        <v>850</v>
      </c>
      <c r="J72" s="73">
        <v>32</v>
      </c>
      <c r="K72" s="67">
        <v>17</v>
      </c>
      <c r="L72" s="20">
        <f t="shared" si="10"/>
        <v>3.7647058823529408E-2</v>
      </c>
      <c r="M72" s="21">
        <f t="shared" si="11"/>
        <v>0.02</v>
      </c>
    </row>
    <row r="73" spans="1:13" x14ac:dyDescent="0.15">
      <c r="A73" s="4" t="str">
        <f t="shared" si="2"/>
        <v>函館市湯浜町</v>
      </c>
      <c r="D73" s="18"/>
      <c r="E73" s="66" t="s">
        <v>41</v>
      </c>
      <c r="F73" s="19" t="s">
        <v>42</v>
      </c>
      <c r="G73" s="19" t="s">
        <v>91</v>
      </c>
      <c r="H73" s="19"/>
      <c r="I73" s="67">
        <v>2252</v>
      </c>
      <c r="J73" s="73">
        <v>817</v>
      </c>
      <c r="K73" s="67">
        <v>375</v>
      </c>
      <c r="L73" s="20">
        <f t="shared" si="10"/>
        <v>0.36278863232682063</v>
      </c>
      <c r="M73" s="21">
        <f t="shared" si="11"/>
        <v>0.16651865008880995</v>
      </c>
    </row>
    <row r="74" spans="1:13" x14ac:dyDescent="0.15">
      <c r="A74" s="4" t="str">
        <f t="shared" ref="A74:A137" si="12">F74&amp;G74&amp;H74</f>
        <v>函館市湯川町</v>
      </c>
      <c r="D74" s="18"/>
      <c r="E74" s="66" t="s">
        <v>41</v>
      </c>
      <c r="F74" s="19" t="s">
        <v>42</v>
      </c>
      <c r="G74" s="19" t="s">
        <v>28</v>
      </c>
      <c r="H74" s="19"/>
      <c r="I74" s="67">
        <v>6783</v>
      </c>
      <c r="J74" s="73">
        <v>2683</v>
      </c>
      <c r="K74" s="67">
        <v>1489</v>
      </c>
      <c r="L74" s="20">
        <f t="shared" si="10"/>
        <v>0.39554769276131507</v>
      </c>
      <c r="M74" s="21">
        <f t="shared" si="11"/>
        <v>0.21951938670204924</v>
      </c>
    </row>
    <row r="75" spans="1:13" x14ac:dyDescent="0.15">
      <c r="A75" s="4" t="str">
        <f t="shared" si="12"/>
        <v>函館市湯川町１丁目</v>
      </c>
      <c r="D75" s="18"/>
      <c r="E75" s="66" t="s">
        <v>41</v>
      </c>
      <c r="F75" s="19" t="s">
        <v>42</v>
      </c>
      <c r="G75" s="19" t="s">
        <v>28</v>
      </c>
      <c r="H75" s="19" t="s">
        <v>19</v>
      </c>
      <c r="I75" s="67">
        <v>2090</v>
      </c>
      <c r="J75" s="73">
        <v>879</v>
      </c>
      <c r="K75" s="67">
        <v>506</v>
      </c>
      <c r="L75" s="20">
        <f t="shared" si="10"/>
        <v>0.42057416267942582</v>
      </c>
      <c r="M75" s="21">
        <f t="shared" si="11"/>
        <v>0.24210526315789474</v>
      </c>
    </row>
    <row r="76" spans="1:13" x14ac:dyDescent="0.15">
      <c r="A76" s="4" t="str">
        <f t="shared" si="12"/>
        <v>函館市湯川町２丁目</v>
      </c>
      <c r="D76" s="18"/>
      <c r="E76" s="66" t="s">
        <v>41</v>
      </c>
      <c r="F76" s="19" t="s">
        <v>42</v>
      </c>
      <c r="G76" s="19" t="s">
        <v>28</v>
      </c>
      <c r="H76" s="19" t="s">
        <v>20</v>
      </c>
      <c r="I76" s="67">
        <v>2366</v>
      </c>
      <c r="J76" s="73">
        <v>826</v>
      </c>
      <c r="K76" s="67">
        <v>451</v>
      </c>
      <c r="L76" s="20">
        <f t="shared" si="10"/>
        <v>0.34911242603550297</v>
      </c>
      <c r="M76" s="21">
        <f t="shared" si="11"/>
        <v>0.19061707523245985</v>
      </c>
    </row>
    <row r="77" spans="1:13" x14ac:dyDescent="0.15">
      <c r="A77" s="4" t="str">
        <f t="shared" si="12"/>
        <v>函館市湯川町３丁目</v>
      </c>
      <c r="D77" s="18"/>
      <c r="E77" s="66" t="s">
        <v>41</v>
      </c>
      <c r="F77" s="19" t="s">
        <v>42</v>
      </c>
      <c r="G77" s="19" t="s">
        <v>28</v>
      </c>
      <c r="H77" s="19" t="s">
        <v>21</v>
      </c>
      <c r="I77" s="67">
        <v>2327</v>
      </c>
      <c r="J77" s="73">
        <v>978</v>
      </c>
      <c r="K77" s="67">
        <v>532</v>
      </c>
      <c r="L77" s="20">
        <f t="shared" si="10"/>
        <v>0.42028362698753763</v>
      </c>
      <c r="M77" s="21">
        <f t="shared" si="11"/>
        <v>0.22862054146970348</v>
      </c>
    </row>
    <row r="78" spans="1:13" x14ac:dyDescent="0.15">
      <c r="A78" s="4" t="str">
        <f t="shared" si="12"/>
        <v>函館市戸倉町</v>
      </c>
      <c r="D78" s="18"/>
      <c r="E78" s="66" t="s">
        <v>41</v>
      </c>
      <c r="F78" s="19" t="s">
        <v>42</v>
      </c>
      <c r="G78" s="19" t="s">
        <v>92</v>
      </c>
      <c r="H78" s="19"/>
      <c r="I78" s="67">
        <v>1814</v>
      </c>
      <c r="J78" s="73">
        <v>398</v>
      </c>
      <c r="K78" s="67">
        <v>199</v>
      </c>
      <c r="L78" s="20">
        <f t="shared" si="10"/>
        <v>0.21940463065049615</v>
      </c>
      <c r="M78" s="21">
        <f t="shared" si="11"/>
        <v>0.10970231532524807</v>
      </c>
    </row>
    <row r="79" spans="1:13" x14ac:dyDescent="0.15">
      <c r="A79" s="4" t="str">
        <f t="shared" si="12"/>
        <v>函館市榎本町</v>
      </c>
      <c r="D79" s="18"/>
      <c r="E79" s="66" t="s">
        <v>41</v>
      </c>
      <c r="F79" s="19" t="s">
        <v>42</v>
      </c>
      <c r="G79" s="19" t="s">
        <v>93</v>
      </c>
      <c r="H79" s="19"/>
      <c r="I79" s="67">
        <v>1335</v>
      </c>
      <c r="J79" s="73">
        <v>484</v>
      </c>
      <c r="K79" s="67">
        <v>226</v>
      </c>
      <c r="L79" s="20">
        <f t="shared" si="10"/>
        <v>0.36254681647940074</v>
      </c>
      <c r="M79" s="21">
        <f t="shared" si="11"/>
        <v>0.16928838951310862</v>
      </c>
    </row>
    <row r="80" spans="1:13" x14ac:dyDescent="0.15">
      <c r="A80" s="4" t="str">
        <f t="shared" si="12"/>
        <v>函館市花園町</v>
      </c>
      <c r="D80" s="18"/>
      <c r="E80" s="66" t="s">
        <v>41</v>
      </c>
      <c r="F80" s="19" t="s">
        <v>42</v>
      </c>
      <c r="G80" s="19" t="s">
        <v>17</v>
      </c>
      <c r="H80" s="19"/>
      <c r="I80" s="67">
        <v>3047</v>
      </c>
      <c r="J80" s="73">
        <v>1133</v>
      </c>
      <c r="K80" s="67">
        <v>615</v>
      </c>
      <c r="L80" s="20">
        <f t="shared" si="10"/>
        <v>0.37184115523465705</v>
      </c>
      <c r="M80" s="21">
        <f t="shared" si="11"/>
        <v>0.20183787331801772</v>
      </c>
    </row>
    <row r="81" spans="1:13" x14ac:dyDescent="0.15">
      <c r="A81" s="4" t="str">
        <f t="shared" si="12"/>
        <v>函館市日吉町</v>
      </c>
      <c r="D81" s="18"/>
      <c r="E81" s="66" t="s">
        <v>41</v>
      </c>
      <c r="F81" s="19" t="s">
        <v>42</v>
      </c>
      <c r="G81" s="19" t="s">
        <v>30</v>
      </c>
      <c r="H81" s="19"/>
      <c r="I81" s="67">
        <v>10282</v>
      </c>
      <c r="J81" s="73">
        <v>3326</v>
      </c>
      <c r="K81" s="67">
        <v>1763</v>
      </c>
      <c r="L81" s="20">
        <f t="shared" si="10"/>
        <v>0.32347792258315505</v>
      </c>
      <c r="M81" s="21">
        <f t="shared" si="11"/>
        <v>0.17146469558451663</v>
      </c>
    </row>
    <row r="82" spans="1:13" x14ac:dyDescent="0.15">
      <c r="A82" s="4" t="str">
        <f t="shared" si="12"/>
        <v>函館市日吉町１丁目</v>
      </c>
      <c r="D82" s="18"/>
      <c r="E82" s="66" t="s">
        <v>41</v>
      </c>
      <c r="F82" s="19" t="s">
        <v>42</v>
      </c>
      <c r="G82" s="19" t="s">
        <v>30</v>
      </c>
      <c r="H82" s="19" t="s">
        <v>19</v>
      </c>
      <c r="I82" s="67">
        <v>2188</v>
      </c>
      <c r="J82" s="73">
        <v>589</v>
      </c>
      <c r="K82" s="67">
        <v>312</v>
      </c>
      <c r="L82" s="20">
        <f t="shared" si="10"/>
        <v>0.26919561243144424</v>
      </c>
      <c r="M82" s="21">
        <f t="shared" si="11"/>
        <v>0.14259597806215721</v>
      </c>
    </row>
    <row r="83" spans="1:13" x14ac:dyDescent="0.15">
      <c r="A83" s="4" t="str">
        <f t="shared" si="12"/>
        <v>函館市日吉町２丁目</v>
      </c>
      <c r="D83" s="18"/>
      <c r="E83" s="66" t="s">
        <v>41</v>
      </c>
      <c r="F83" s="19" t="s">
        <v>42</v>
      </c>
      <c r="G83" s="19" t="s">
        <v>30</v>
      </c>
      <c r="H83" s="19" t="s">
        <v>20</v>
      </c>
      <c r="I83" s="67">
        <v>2930</v>
      </c>
      <c r="J83" s="73">
        <v>920</v>
      </c>
      <c r="K83" s="67">
        <v>482</v>
      </c>
      <c r="L83" s="20">
        <f t="shared" si="10"/>
        <v>0.31399317406143346</v>
      </c>
      <c r="M83" s="21">
        <f t="shared" si="11"/>
        <v>0.1645051194539249</v>
      </c>
    </row>
    <row r="84" spans="1:13" x14ac:dyDescent="0.15">
      <c r="A84" s="4" t="str">
        <f t="shared" si="12"/>
        <v>函館市日吉町３丁目</v>
      </c>
      <c r="D84" s="18"/>
      <c r="E84" s="66" t="s">
        <v>41</v>
      </c>
      <c r="F84" s="19" t="s">
        <v>42</v>
      </c>
      <c r="G84" s="19" t="s">
        <v>30</v>
      </c>
      <c r="H84" s="19" t="s">
        <v>21</v>
      </c>
      <c r="I84" s="67">
        <v>3095</v>
      </c>
      <c r="J84" s="73">
        <v>1091</v>
      </c>
      <c r="K84" s="67">
        <v>558</v>
      </c>
      <c r="L84" s="20">
        <f t="shared" si="10"/>
        <v>0.35250403877221326</v>
      </c>
      <c r="M84" s="21">
        <f t="shared" si="11"/>
        <v>0.18029079159935379</v>
      </c>
    </row>
    <row r="85" spans="1:13" x14ac:dyDescent="0.15">
      <c r="A85" s="4" t="str">
        <f t="shared" si="12"/>
        <v>函館市日吉町４丁目</v>
      </c>
      <c r="D85" s="18"/>
      <c r="E85" s="66" t="s">
        <v>41</v>
      </c>
      <c r="F85" s="19" t="s">
        <v>42</v>
      </c>
      <c r="G85" s="19" t="s">
        <v>30</v>
      </c>
      <c r="H85" s="19" t="s">
        <v>22</v>
      </c>
      <c r="I85" s="67">
        <v>2069</v>
      </c>
      <c r="J85" s="73">
        <v>726</v>
      </c>
      <c r="K85" s="67">
        <v>411</v>
      </c>
      <c r="L85" s="20">
        <f t="shared" si="10"/>
        <v>0.35089415176413724</v>
      </c>
      <c r="M85" s="21">
        <f t="shared" si="11"/>
        <v>0.19864668922184631</v>
      </c>
    </row>
    <row r="86" spans="1:13" x14ac:dyDescent="0.15">
      <c r="A86" s="4" t="str">
        <f t="shared" si="12"/>
        <v>函館市上野町</v>
      </c>
      <c r="D86" s="18"/>
      <c r="E86" s="66" t="s">
        <v>41</v>
      </c>
      <c r="F86" s="19" t="s">
        <v>42</v>
      </c>
      <c r="G86" s="19" t="s">
        <v>94</v>
      </c>
      <c r="H86" s="19"/>
      <c r="I86" s="67">
        <v>2339</v>
      </c>
      <c r="J86" s="73">
        <v>686</v>
      </c>
      <c r="K86" s="67">
        <v>297</v>
      </c>
      <c r="L86" s="20">
        <f t="shared" si="10"/>
        <v>0.29328772979905943</v>
      </c>
      <c r="M86" s="21">
        <f t="shared" si="11"/>
        <v>0.12697734074390765</v>
      </c>
    </row>
    <row r="87" spans="1:13" x14ac:dyDescent="0.15">
      <c r="A87" s="4" t="str">
        <f t="shared" si="12"/>
        <v>函館市高丘町</v>
      </c>
      <c r="D87" s="18"/>
      <c r="E87" s="66" t="s">
        <v>41</v>
      </c>
      <c r="F87" s="19" t="s">
        <v>42</v>
      </c>
      <c r="G87" s="19" t="s">
        <v>95</v>
      </c>
      <c r="H87" s="19"/>
      <c r="I87" s="67">
        <v>2803</v>
      </c>
      <c r="J87" s="73">
        <v>1170</v>
      </c>
      <c r="K87" s="67">
        <v>630</v>
      </c>
      <c r="L87" s="20">
        <f t="shared" si="10"/>
        <v>0.41740991794505888</v>
      </c>
      <c r="M87" s="21">
        <f t="shared" si="11"/>
        <v>0.22475918658580094</v>
      </c>
    </row>
    <row r="88" spans="1:13" x14ac:dyDescent="0.15">
      <c r="A88" s="4" t="str">
        <f t="shared" si="12"/>
        <v>函館市滝沢町</v>
      </c>
      <c r="D88" s="18"/>
      <c r="E88" s="66" t="s">
        <v>41</v>
      </c>
      <c r="F88" s="19" t="s">
        <v>42</v>
      </c>
      <c r="G88" s="19" t="s">
        <v>26</v>
      </c>
      <c r="H88" s="19"/>
      <c r="I88" s="67">
        <v>427</v>
      </c>
      <c r="J88" s="73">
        <v>209</v>
      </c>
      <c r="K88" s="67">
        <v>106</v>
      </c>
      <c r="L88" s="20">
        <f t="shared" si="10"/>
        <v>0.48946135831381732</v>
      </c>
      <c r="M88" s="21">
        <f t="shared" si="11"/>
        <v>0.24824355971896955</v>
      </c>
    </row>
    <row r="89" spans="1:13" x14ac:dyDescent="0.15">
      <c r="A89" s="4" t="str">
        <f t="shared" si="12"/>
        <v>函館市見晴町</v>
      </c>
      <c r="D89" s="18"/>
      <c r="E89" s="66" t="s">
        <v>41</v>
      </c>
      <c r="F89" s="19" t="s">
        <v>42</v>
      </c>
      <c r="G89" s="19" t="s">
        <v>96</v>
      </c>
      <c r="H89" s="19"/>
      <c r="I89" s="67">
        <v>404</v>
      </c>
      <c r="J89" s="73">
        <v>130</v>
      </c>
      <c r="K89" s="67">
        <v>48</v>
      </c>
      <c r="L89" s="20">
        <f t="shared" si="10"/>
        <v>0.32178217821782179</v>
      </c>
      <c r="M89" s="21">
        <f t="shared" si="11"/>
        <v>0.11881188118811881</v>
      </c>
    </row>
    <row r="90" spans="1:13" x14ac:dyDescent="0.15">
      <c r="A90" s="4" t="str">
        <f t="shared" si="12"/>
        <v>函館市鈴蘭丘町</v>
      </c>
      <c r="D90" s="18"/>
      <c r="E90" s="66" t="s">
        <v>41</v>
      </c>
      <c r="F90" s="19" t="s">
        <v>42</v>
      </c>
      <c r="G90" s="19" t="s">
        <v>97</v>
      </c>
      <c r="H90" s="19"/>
      <c r="I90" s="67">
        <v>96</v>
      </c>
      <c r="J90" s="73">
        <v>9</v>
      </c>
      <c r="K90" s="67">
        <v>5</v>
      </c>
      <c r="L90" s="20">
        <f t="shared" si="10"/>
        <v>9.375E-2</v>
      </c>
      <c r="M90" s="21">
        <f t="shared" si="11"/>
        <v>5.2083333333333336E-2</v>
      </c>
    </row>
    <row r="91" spans="1:13" x14ac:dyDescent="0.15">
      <c r="A91" s="4" t="str">
        <f t="shared" si="12"/>
        <v>函館市上湯川町</v>
      </c>
      <c r="D91" s="18"/>
      <c r="E91" s="66" t="s">
        <v>41</v>
      </c>
      <c r="F91" s="19" t="s">
        <v>42</v>
      </c>
      <c r="G91" s="19" t="s">
        <v>98</v>
      </c>
      <c r="H91" s="19"/>
      <c r="I91" s="67">
        <v>3532</v>
      </c>
      <c r="J91" s="73">
        <v>1428</v>
      </c>
      <c r="K91" s="67">
        <v>579</v>
      </c>
      <c r="L91" s="20">
        <f t="shared" si="10"/>
        <v>0.40430351075877691</v>
      </c>
      <c r="M91" s="21">
        <f t="shared" si="11"/>
        <v>0.16392978482446205</v>
      </c>
    </row>
    <row r="92" spans="1:13" x14ac:dyDescent="0.15">
      <c r="A92" s="4" t="str">
        <f t="shared" si="12"/>
        <v>函館市銅山町</v>
      </c>
      <c r="D92" s="18"/>
      <c r="E92" s="66" t="s">
        <v>41</v>
      </c>
      <c r="F92" s="19" t="s">
        <v>42</v>
      </c>
      <c r="G92" s="19" t="s">
        <v>99</v>
      </c>
      <c r="H92" s="19"/>
      <c r="I92" s="67">
        <v>93</v>
      </c>
      <c r="J92" s="73">
        <v>81</v>
      </c>
      <c r="K92" s="67">
        <v>76</v>
      </c>
      <c r="L92" s="20">
        <f t="shared" si="10"/>
        <v>0.87096774193548387</v>
      </c>
      <c r="M92" s="21">
        <f t="shared" si="11"/>
        <v>0.81720430107526887</v>
      </c>
    </row>
    <row r="93" spans="1:13" x14ac:dyDescent="0.15">
      <c r="A93" s="4" t="str">
        <f t="shared" si="12"/>
        <v>函館市旭岡町</v>
      </c>
      <c r="D93" s="18"/>
      <c r="E93" s="66" t="s">
        <v>41</v>
      </c>
      <c r="F93" s="19" t="s">
        <v>42</v>
      </c>
      <c r="G93" s="19" t="s">
        <v>100</v>
      </c>
      <c r="H93" s="19"/>
      <c r="I93" s="67">
        <v>289</v>
      </c>
      <c r="J93" s="73">
        <v>180</v>
      </c>
      <c r="K93" s="67">
        <v>148</v>
      </c>
      <c r="L93" s="20">
        <f t="shared" si="10"/>
        <v>0.62283737024221453</v>
      </c>
      <c r="M93" s="21">
        <f t="shared" si="11"/>
        <v>0.51211072664359858</v>
      </c>
    </row>
    <row r="94" spans="1:13" x14ac:dyDescent="0.15">
      <c r="A94" s="4" t="str">
        <f t="shared" si="12"/>
        <v>函館市西旭岡町</v>
      </c>
      <c r="D94" s="18"/>
      <c r="E94" s="66" t="s">
        <v>41</v>
      </c>
      <c r="F94" s="19" t="s">
        <v>42</v>
      </c>
      <c r="G94" s="19" t="s">
        <v>101</v>
      </c>
      <c r="H94" s="19"/>
      <c r="I94" s="67">
        <v>4389</v>
      </c>
      <c r="J94" s="73">
        <v>1593</v>
      </c>
      <c r="K94" s="67">
        <v>678</v>
      </c>
      <c r="L94" s="20">
        <f t="shared" si="10"/>
        <v>0.36295283663704714</v>
      </c>
      <c r="M94" s="21">
        <f t="shared" si="11"/>
        <v>0.15447710184552291</v>
      </c>
    </row>
    <row r="95" spans="1:13" x14ac:dyDescent="0.15">
      <c r="A95" s="4" t="str">
        <f t="shared" si="12"/>
        <v>函館市西旭岡町１丁目</v>
      </c>
      <c r="D95" s="18"/>
      <c r="E95" s="66" t="s">
        <v>41</v>
      </c>
      <c r="F95" s="19" t="s">
        <v>42</v>
      </c>
      <c r="G95" s="19" t="s">
        <v>101</v>
      </c>
      <c r="H95" s="19" t="s">
        <v>19</v>
      </c>
      <c r="I95" s="67">
        <v>1208</v>
      </c>
      <c r="J95" s="73">
        <v>453</v>
      </c>
      <c r="K95" s="67">
        <v>181</v>
      </c>
      <c r="L95" s="20">
        <f t="shared" si="10"/>
        <v>0.375</v>
      </c>
      <c r="M95" s="21">
        <f t="shared" si="11"/>
        <v>0.1498344370860927</v>
      </c>
    </row>
    <row r="96" spans="1:13" x14ac:dyDescent="0.15">
      <c r="A96" s="4" t="str">
        <f t="shared" si="12"/>
        <v>函館市西旭岡町２丁目</v>
      </c>
      <c r="D96" s="18"/>
      <c r="E96" s="66" t="s">
        <v>41</v>
      </c>
      <c r="F96" s="19" t="s">
        <v>42</v>
      </c>
      <c r="G96" s="19" t="s">
        <v>101</v>
      </c>
      <c r="H96" s="19" t="s">
        <v>20</v>
      </c>
      <c r="I96" s="67">
        <v>1835</v>
      </c>
      <c r="J96" s="73">
        <v>734</v>
      </c>
      <c r="K96" s="67">
        <v>273</v>
      </c>
      <c r="L96" s="20">
        <f t="shared" si="10"/>
        <v>0.4</v>
      </c>
      <c r="M96" s="21">
        <f t="shared" si="11"/>
        <v>0.14877384196185287</v>
      </c>
    </row>
    <row r="97" spans="1:13" x14ac:dyDescent="0.15">
      <c r="A97" s="4" t="str">
        <f t="shared" si="12"/>
        <v>函館市西旭岡町３丁目</v>
      </c>
      <c r="D97" s="18"/>
      <c r="E97" s="66" t="s">
        <v>41</v>
      </c>
      <c r="F97" s="19" t="s">
        <v>42</v>
      </c>
      <c r="G97" s="19" t="s">
        <v>101</v>
      </c>
      <c r="H97" s="19" t="s">
        <v>21</v>
      </c>
      <c r="I97" s="67">
        <v>1346</v>
      </c>
      <c r="J97" s="73">
        <v>406</v>
      </c>
      <c r="K97" s="67">
        <v>224</v>
      </c>
      <c r="L97" s="20">
        <f t="shared" si="10"/>
        <v>0.30163447251114411</v>
      </c>
      <c r="M97" s="21">
        <f t="shared" si="11"/>
        <v>0.16641901931649331</v>
      </c>
    </row>
    <row r="98" spans="1:13" x14ac:dyDescent="0.15">
      <c r="A98" s="4" t="str">
        <f t="shared" si="12"/>
        <v>函館市鱒川町</v>
      </c>
      <c r="D98" s="18"/>
      <c r="E98" s="66" t="s">
        <v>41</v>
      </c>
      <c r="F98" s="19" t="s">
        <v>42</v>
      </c>
      <c r="G98" s="19" t="s">
        <v>102</v>
      </c>
      <c r="H98" s="19"/>
      <c r="I98" s="67">
        <v>62</v>
      </c>
      <c r="J98" s="73">
        <v>30</v>
      </c>
      <c r="K98" s="67">
        <v>14</v>
      </c>
      <c r="L98" s="20">
        <f t="shared" si="10"/>
        <v>0.4838709677419355</v>
      </c>
      <c r="M98" s="21">
        <f t="shared" si="11"/>
        <v>0.22580645161290322</v>
      </c>
    </row>
    <row r="99" spans="1:13" x14ac:dyDescent="0.15">
      <c r="A99" s="4" t="str">
        <f t="shared" si="12"/>
        <v>函館市寅沢町</v>
      </c>
      <c r="D99" s="18"/>
      <c r="E99" s="66" t="s">
        <v>41</v>
      </c>
      <c r="F99" s="19" t="s">
        <v>42</v>
      </c>
      <c r="G99" s="19" t="s">
        <v>103</v>
      </c>
      <c r="H99" s="19"/>
      <c r="I99" s="67" t="s">
        <v>0</v>
      </c>
      <c r="J99" s="73" t="s">
        <v>0</v>
      </c>
      <c r="K99" s="67" t="s">
        <v>0</v>
      </c>
      <c r="L99" s="20" t="str">
        <f t="shared" si="10"/>
        <v>-</v>
      </c>
      <c r="M99" s="21" t="str">
        <f t="shared" si="11"/>
        <v>-</v>
      </c>
    </row>
    <row r="100" spans="1:13" x14ac:dyDescent="0.15">
      <c r="A100" s="4" t="str">
        <f t="shared" si="12"/>
        <v>函館市三森町</v>
      </c>
      <c r="D100" s="18"/>
      <c r="E100" s="66" t="s">
        <v>41</v>
      </c>
      <c r="F100" s="19" t="s">
        <v>42</v>
      </c>
      <c r="G100" s="19" t="s">
        <v>104</v>
      </c>
      <c r="H100" s="19"/>
      <c r="I100" s="67" t="s">
        <v>0</v>
      </c>
      <c r="J100" s="73" t="s">
        <v>0</v>
      </c>
      <c r="K100" s="67" t="s">
        <v>0</v>
      </c>
      <c r="L100" s="20" t="str">
        <f t="shared" si="10"/>
        <v>-</v>
      </c>
      <c r="M100" s="21" t="str">
        <f t="shared" si="11"/>
        <v>-</v>
      </c>
    </row>
    <row r="101" spans="1:13" x14ac:dyDescent="0.15">
      <c r="A101" s="4" t="str">
        <f t="shared" si="12"/>
        <v>函館市紅葉山町</v>
      </c>
      <c r="D101" s="18"/>
      <c r="E101" s="66" t="s">
        <v>41</v>
      </c>
      <c r="F101" s="19" t="s">
        <v>42</v>
      </c>
      <c r="G101" s="19" t="s">
        <v>105</v>
      </c>
      <c r="H101" s="19"/>
      <c r="I101" s="67" t="s">
        <v>25</v>
      </c>
      <c r="J101" s="73" t="s">
        <v>25</v>
      </c>
      <c r="K101" s="67" t="s">
        <v>25</v>
      </c>
      <c r="L101" s="20" t="str">
        <f t="shared" si="10"/>
        <v>-</v>
      </c>
      <c r="M101" s="21" t="str">
        <f t="shared" si="11"/>
        <v>-</v>
      </c>
    </row>
    <row r="102" spans="1:13" x14ac:dyDescent="0.15">
      <c r="A102" s="4" t="str">
        <f t="shared" si="12"/>
        <v>函館市庵原町</v>
      </c>
      <c r="D102" s="18"/>
      <c r="E102" s="66" t="s">
        <v>41</v>
      </c>
      <c r="F102" s="19" t="s">
        <v>42</v>
      </c>
      <c r="G102" s="19" t="s">
        <v>106</v>
      </c>
      <c r="H102" s="19"/>
      <c r="I102" s="67">
        <v>144</v>
      </c>
      <c r="J102" s="73">
        <v>64</v>
      </c>
      <c r="K102" s="67">
        <v>34</v>
      </c>
      <c r="L102" s="20">
        <f t="shared" ref="L102:L165" si="13">IFERROR(J102/$I102,"-")</f>
        <v>0.44444444444444442</v>
      </c>
      <c r="M102" s="21">
        <f t="shared" ref="M102:M165" si="14">IFERROR(K102/$I102,"-")</f>
        <v>0.2361111111111111</v>
      </c>
    </row>
    <row r="103" spans="1:13" x14ac:dyDescent="0.15">
      <c r="A103" s="4" t="str">
        <f t="shared" si="12"/>
        <v>函館市亀尾町</v>
      </c>
      <c r="D103" s="18"/>
      <c r="E103" s="66" t="s">
        <v>41</v>
      </c>
      <c r="F103" s="19" t="s">
        <v>42</v>
      </c>
      <c r="G103" s="19" t="s">
        <v>107</v>
      </c>
      <c r="H103" s="19"/>
      <c r="I103" s="67">
        <v>105</v>
      </c>
      <c r="J103" s="73">
        <v>47</v>
      </c>
      <c r="K103" s="67">
        <v>21</v>
      </c>
      <c r="L103" s="20">
        <f t="shared" si="13"/>
        <v>0.44761904761904764</v>
      </c>
      <c r="M103" s="21">
        <f t="shared" si="14"/>
        <v>0.2</v>
      </c>
    </row>
    <row r="104" spans="1:13" x14ac:dyDescent="0.15">
      <c r="A104" s="4" t="str">
        <f t="shared" si="12"/>
        <v>函館市米原町</v>
      </c>
      <c r="D104" s="18"/>
      <c r="E104" s="66" t="s">
        <v>41</v>
      </c>
      <c r="F104" s="19" t="s">
        <v>42</v>
      </c>
      <c r="G104" s="19" t="s">
        <v>108</v>
      </c>
      <c r="H104" s="19"/>
      <c r="I104" s="67">
        <v>134</v>
      </c>
      <c r="J104" s="73">
        <v>50</v>
      </c>
      <c r="K104" s="67">
        <v>21</v>
      </c>
      <c r="L104" s="20">
        <f t="shared" si="13"/>
        <v>0.37313432835820898</v>
      </c>
      <c r="M104" s="21">
        <f t="shared" si="14"/>
        <v>0.15671641791044777</v>
      </c>
    </row>
    <row r="105" spans="1:13" x14ac:dyDescent="0.15">
      <c r="A105" s="4" t="str">
        <f t="shared" si="12"/>
        <v>函館市東畑町</v>
      </c>
      <c r="D105" s="18"/>
      <c r="E105" s="66" t="s">
        <v>41</v>
      </c>
      <c r="F105" s="19" t="s">
        <v>42</v>
      </c>
      <c r="G105" s="19" t="s">
        <v>109</v>
      </c>
      <c r="H105" s="19"/>
      <c r="I105" s="67">
        <v>72</v>
      </c>
      <c r="J105" s="73">
        <v>36</v>
      </c>
      <c r="K105" s="67">
        <v>19</v>
      </c>
      <c r="L105" s="20">
        <f t="shared" si="13"/>
        <v>0.5</v>
      </c>
      <c r="M105" s="21">
        <f t="shared" si="14"/>
        <v>0.2638888888888889</v>
      </c>
    </row>
    <row r="106" spans="1:13" x14ac:dyDescent="0.15">
      <c r="A106" s="4" t="str">
        <f t="shared" si="12"/>
        <v>函館市鉄山町</v>
      </c>
      <c r="D106" s="18"/>
      <c r="E106" s="66" t="s">
        <v>41</v>
      </c>
      <c r="F106" s="19" t="s">
        <v>42</v>
      </c>
      <c r="G106" s="19" t="s">
        <v>110</v>
      </c>
      <c r="H106" s="19"/>
      <c r="I106" s="67">
        <v>26</v>
      </c>
      <c r="J106" s="73">
        <v>11</v>
      </c>
      <c r="K106" s="67">
        <v>6</v>
      </c>
      <c r="L106" s="20">
        <f t="shared" si="13"/>
        <v>0.42307692307692307</v>
      </c>
      <c r="M106" s="21">
        <f t="shared" si="14"/>
        <v>0.23076923076923078</v>
      </c>
    </row>
    <row r="107" spans="1:13" x14ac:dyDescent="0.15">
      <c r="A107" s="4" t="str">
        <f t="shared" si="12"/>
        <v>函館市蛾眉野町</v>
      </c>
      <c r="D107" s="18"/>
      <c r="E107" s="66" t="s">
        <v>41</v>
      </c>
      <c r="F107" s="19" t="s">
        <v>42</v>
      </c>
      <c r="G107" s="19" t="s">
        <v>111</v>
      </c>
      <c r="H107" s="19"/>
      <c r="I107" s="67">
        <v>48</v>
      </c>
      <c r="J107" s="73">
        <v>34</v>
      </c>
      <c r="K107" s="67">
        <v>19</v>
      </c>
      <c r="L107" s="20">
        <f t="shared" si="13"/>
        <v>0.70833333333333337</v>
      </c>
      <c r="M107" s="21">
        <f t="shared" si="14"/>
        <v>0.39583333333333331</v>
      </c>
    </row>
    <row r="108" spans="1:13" x14ac:dyDescent="0.15">
      <c r="A108" s="4" t="str">
        <f t="shared" si="12"/>
        <v>函館市根崎町</v>
      </c>
      <c r="D108" s="18"/>
      <c r="E108" s="66" t="s">
        <v>41</v>
      </c>
      <c r="F108" s="19" t="s">
        <v>42</v>
      </c>
      <c r="G108" s="19" t="s">
        <v>112</v>
      </c>
      <c r="H108" s="19"/>
      <c r="I108" s="67">
        <v>560</v>
      </c>
      <c r="J108" s="73">
        <v>232</v>
      </c>
      <c r="K108" s="67">
        <v>129</v>
      </c>
      <c r="L108" s="20">
        <f t="shared" si="13"/>
        <v>0.41428571428571431</v>
      </c>
      <c r="M108" s="21">
        <f t="shared" si="14"/>
        <v>0.23035714285714284</v>
      </c>
    </row>
    <row r="109" spans="1:13" x14ac:dyDescent="0.15">
      <c r="A109" s="4" t="str">
        <f t="shared" si="12"/>
        <v>函館市高松町</v>
      </c>
      <c r="D109" s="18"/>
      <c r="E109" s="66" t="s">
        <v>41</v>
      </c>
      <c r="F109" s="19" t="s">
        <v>42</v>
      </c>
      <c r="G109" s="19" t="s">
        <v>113</v>
      </c>
      <c r="H109" s="19"/>
      <c r="I109" s="67">
        <v>2076</v>
      </c>
      <c r="J109" s="73">
        <v>615</v>
      </c>
      <c r="K109" s="67">
        <v>260</v>
      </c>
      <c r="L109" s="20">
        <f t="shared" si="13"/>
        <v>0.29624277456647397</v>
      </c>
      <c r="M109" s="21">
        <f t="shared" si="14"/>
        <v>0.12524084778420039</v>
      </c>
    </row>
    <row r="110" spans="1:13" x14ac:dyDescent="0.15">
      <c r="A110" s="4" t="str">
        <f t="shared" si="12"/>
        <v>函館市志海苔町</v>
      </c>
      <c r="D110" s="18"/>
      <c r="E110" s="66" t="s">
        <v>41</v>
      </c>
      <c r="F110" s="19" t="s">
        <v>42</v>
      </c>
      <c r="G110" s="19" t="s">
        <v>114</v>
      </c>
      <c r="H110" s="19"/>
      <c r="I110" s="67">
        <v>380</v>
      </c>
      <c r="J110" s="73">
        <v>167</v>
      </c>
      <c r="K110" s="67">
        <v>83</v>
      </c>
      <c r="L110" s="20">
        <f t="shared" si="13"/>
        <v>0.43947368421052629</v>
      </c>
      <c r="M110" s="21">
        <f t="shared" si="14"/>
        <v>0.21842105263157896</v>
      </c>
    </row>
    <row r="111" spans="1:13" x14ac:dyDescent="0.15">
      <c r="A111" s="4" t="str">
        <f t="shared" si="12"/>
        <v>函館市瀬戸川町</v>
      </c>
      <c r="D111" s="18"/>
      <c r="E111" s="66" t="s">
        <v>41</v>
      </c>
      <c r="F111" s="19" t="s">
        <v>42</v>
      </c>
      <c r="G111" s="19" t="s">
        <v>115</v>
      </c>
      <c r="H111" s="19"/>
      <c r="I111" s="67">
        <v>188</v>
      </c>
      <c r="J111" s="73">
        <v>80</v>
      </c>
      <c r="K111" s="67">
        <v>26</v>
      </c>
      <c r="L111" s="20">
        <f t="shared" si="13"/>
        <v>0.42553191489361702</v>
      </c>
      <c r="M111" s="21">
        <f t="shared" si="14"/>
        <v>0.13829787234042554</v>
      </c>
    </row>
    <row r="112" spans="1:13" x14ac:dyDescent="0.15">
      <c r="A112" s="4" t="str">
        <f t="shared" si="12"/>
        <v>函館市赤坂町</v>
      </c>
      <c r="D112" s="18"/>
      <c r="E112" s="66" t="s">
        <v>41</v>
      </c>
      <c r="F112" s="19" t="s">
        <v>42</v>
      </c>
      <c r="G112" s="19" t="s">
        <v>116</v>
      </c>
      <c r="H112" s="19"/>
      <c r="I112" s="67">
        <v>132</v>
      </c>
      <c r="J112" s="73">
        <v>27</v>
      </c>
      <c r="K112" s="67">
        <v>13</v>
      </c>
      <c r="L112" s="20">
        <f t="shared" si="13"/>
        <v>0.20454545454545456</v>
      </c>
      <c r="M112" s="21">
        <f t="shared" si="14"/>
        <v>9.8484848484848481E-2</v>
      </c>
    </row>
    <row r="113" spans="1:13" x14ac:dyDescent="0.15">
      <c r="A113" s="4" t="str">
        <f t="shared" si="12"/>
        <v>函館市銭亀町</v>
      </c>
      <c r="D113" s="18"/>
      <c r="E113" s="66" t="s">
        <v>41</v>
      </c>
      <c r="F113" s="19" t="s">
        <v>42</v>
      </c>
      <c r="G113" s="19" t="s">
        <v>117</v>
      </c>
      <c r="H113" s="19"/>
      <c r="I113" s="67">
        <v>1486</v>
      </c>
      <c r="J113" s="73">
        <v>460</v>
      </c>
      <c r="K113" s="67">
        <v>181</v>
      </c>
      <c r="L113" s="20">
        <f t="shared" si="13"/>
        <v>0.30955585464333785</v>
      </c>
      <c r="M113" s="21">
        <f t="shared" si="14"/>
        <v>0.12180349932705249</v>
      </c>
    </row>
    <row r="114" spans="1:13" x14ac:dyDescent="0.15">
      <c r="A114" s="4" t="str">
        <f t="shared" si="12"/>
        <v>函館市中野町</v>
      </c>
      <c r="D114" s="18"/>
      <c r="E114" s="66" t="s">
        <v>41</v>
      </c>
      <c r="F114" s="19" t="s">
        <v>42</v>
      </c>
      <c r="G114" s="19" t="s">
        <v>118</v>
      </c>
      <c r="H114" s="19"/>
      <c r="I114" s="67">
        <v>123</v>
      </c>
      <c r="J114" s="73">
        <v>113</v>
      </c>
      <c r="K114" s="67">
        <v>92</v>
      </c>
      <c r="L114" s="20">
        <f t="shared" si="13"/>
        <v>0.91869918699186992</v>
      </c>
      <c r="M114" s="21">
        <f t="shared" si="14"/>
        <v>0.74796747967479671</v>
      </c>
    </row>
    <row r="115" spans="1:13" x14ac:dyDescent="0.15">
      <c r="A115" s="4" t="str">
        <f t="shared" si="12"/>
        <v>函館市新湊町</v>
      </c>
      <c r="D115" s="18"/>
      <c r="E115" s="66" t="s">
        <v>41</v>
      </c>
      <c r="F115" s="19" t="s">
        <v>42</v>
      </c>
      <c r="G115" s="19" t="s">
        <v>119</v>
      </c>
      <c r="H115" s="19"/>
      <c r="I115" s="67">
        <v>454</v>
      </c>
      <c r="J115" s="73">
        <v>199</v>
      </c>
      <c r="K115" s="67">
        <v>86</v>
      </c>
      <c r="L115" s="20">
        <f t="shared" si="13"/>
        <v>0.43832599118942733</v>
      </c>
      <c r="M115" s="21">
        <f t="shared" si="14"/>
        <v>0.1894273127753304</v>
      </c>
    </row>
    <row r="116" spans="1:13" x14ac:dyDescent="0.15">
      <c r="A116" s="4" t="str">
        <f t="shared" si="12"/>
        <v>函館市石倉町</v>
      </c>
      <c r="D116" s="18"/>
      <c r="E116" s="66" t="s">
        <v>41</v>
      </c>
      <c r="F116" s="19" t="s">
        <v>42</v>
      </c>
      <c r="G116" s="19" t="s">
        <v>120</v>
      </c>
      <c r="H116" s="19"/>
      <c r="I116" s="67">
        <v>27</v>
      </c>
      <c r="J116" s="73">
        <v>11</v>
      </c>
      <c r="K116" s="67">
        <v>5</v>
      </c>
      <c r="L116" s="20">
        <f t="shared" si="13"/>
        <v>0.40740740740740738</v>
      </c>
      <c r="M116" s="21">
        <f t="shared" si="14"/>
        <v>0.18518518518518517</v>
      </c>
    </row>
    <row r="117" spans="1:13" x14ac:dyDescent="0.15">
      <c r="A117" s="4" t="str">
        <f t="shared" si="12"/>
        <v>函館市古川町</v>
      </c>
      <c r="D117" s="18"/>
      <c r="E117" s="66" t="s">
        <v>41</v>
      </c>
      <c r="F117" s="19" t="s">
        <v>42</v>
      </c>
      <c r="G117" s="19" t="s">
        <v>32</v>
      </c>
      <c r="H117" s="19"/>
      <c r="I117" s="67">
        <v>609</v>
      </c>
      <c r="J117" s="73">
        <v>262</v>
      </c>
      <c r="K117" s="67">
        <v>120</v>
      </c>
      <c r="L117" s="20">
        <f t="shared" si="13"/>
        <v>0.43021346469622329</v>
      </c>
      <c r="M117" s="21">
        <f t="shared" si="14"/>
        <v>0.19704433497536947</v>
      </c>
    </row>
    <row r="118" spans="1:13" x14ac:dyDescent="0.15">
      <c r="A118" s="4" t="str">
        <f t="shared" si="12"/>
        <v>函館市豊原町</v>
      </c>
      <c r="D118" s="18"/>
      <c r="E118" s="66" t="s">
        <v>41</v>
      </c>
      <c r="F118" s="19" t="s">
        <v>42</v>
      </c>
      <c r="G118" s="19" t="s">
        <v>121</v>
      </c>
      <c r="H118" s="19"/>
      <c r="I118" s="67">
        <v>82</v>
      </c>
      <c r="J118" s="73">
        <v>32</v>
      </c>
      <c r="K118" s="67">
        <v>21</v>
      </c>
      <c r="L118" s="20">
        <f t="shared" si="13"/>
        <v>0.3902439024390244</v>
      </c>
      <c r="M118" s="21">
        <f t="shared" si="14"/>
        <v>0.25609756097560976</v>
      </c>
    </row>
    <row r="119" spans="1:13" x14ac:dyDescent="0.15">
      <c r="A119" s="4" t="str">
        <f t="shared" si="12"/>
        <v>函館市石崎町</v>
      </c>
      <c r="D119" s="18"/>
      <c r="E119" s="66" t="s">
        <v>41</v>
      </c>
      <c r="F119" s="19" t="s">
        <v>42</v>
      </c>
      <c r="G119" s="19" t="s">
        <v>122</v>
      </c>
      <c r="H119" s="19"/>
      <c r="I119" s="67">
        <v>571</v>
      </c>
      <c r="J119" s="73">
        <v>253</v>
      </c>
      <c r="K119" s="67">
        <v>149</v>
      </c>
      <c r="L119" s="20">
        <f t="shared" si="13"/>
        <v>0.44308231173380036</v>
      </c>
      <c r="M119" s="21">
        <f t="shared" si="14"/>
        <v>0.26094570928196148</v>
      </c>
    </row>
    <row r="120" spans="1:13" x14ac:dyDescent="0.15">
      <c r="A120" s="4" t="str">
        <f t="shared" si="12"/>
        <v>函館市鶴野町</v>
      </c>
      <c r="D120" s="18"/>
      <c r="E120" s="66" t="s">
        <v>41</v>
      </c>
      <c r="F120" s="19" t="s">
        <v>42</v>
      </c>
      <c r="G120" s="19" t="s">
        <v>123</v>
      </c>
      <c r="H120" s="19"/>
      <c r="I120" s="67">
        <v>89</v>
      </c>
      <c r="J120" s="73">
        <v>38</v>
      </c>
      <c r="K120" s="67">
        <v>23</v>
      </c>
      <c r="L120" s="20">
        <f t="shared" si="13"/>
        <v>0.42696629213483145</v>
      </c>
      <c r="M120" s="21">
        <f t="shared" si="14"/>
        <v>0.25842696629213485</v>
      </c>
    </row>
    <row r="121" spans="1:13" x14ac:dyDescent="0.15">
      <c r="A121" s="4" t="str">
        <f t="shared" si="12"/>
        <v>函館市白石町</v>
      </c>
      <c r="D121" s="18"/>
      <c r="E121" s="66" t="s">
        <v>41</v>
      </c>
      <c r="F121" s="19" t="s">
        <v>42</v>
      </c>
      <c r="G121" s="19" t="s">
        <v>124</v>
      </c>
      <c r="H121" s="19"/>
      <c r="I121" s="67">
        <v>93</v>
      </c>
      <c r="J121" s="73">
        <v>33</v>
      </c>
      <c r="K121" s="67">
        <v>14</v>
      </c>
      <c r="L121" s="20">
        <f t="shared" si="13"/>
        <v>0.35483870967741937</v>
      </c>
      <c r="M121" s="21">
        <f t="shared" si="14"/>
        <v>0.15053763440860216</v>
      </c>
    </row>
    <row r="122" spans="1:13" x14ac:dyDescent="0.15">
      <c r="A122" s="4" t="str">
        <f t="shared" si="12"/>
        <v>函館市富岡町</v>
      </c>
      <c r="D122" s="18"/>
      <c r="E122" s="66" t="s">
        <v>41</v>
      </c>
      <c r="F122" s="19" t="s">
        <v>42</v>
      </c>
      <c r="G122" s="19" t="s">
        <v>125</v>
      </c>
      <c r="H122" s="19"/>
      <c r="I122" s="67">
        <v>11720</v>
      </c>
      <c r="J122" s="73">
        <v>3742</v>
      </c>
      <c r="K122" s="67">
        <v>1967</v>
      </c>
      <c r="L122" s="20">
        <f t="shared" si="13"/>
        <v>0.31928327645051197</v>
      </c>
      <c r="M122" s="21">
        <f t="shared" si="14"/>
        <v>0.16783276450511944</v>
      </c>
    </row>
    <row r="123" spans="1:13" x14ac:dyDescent="0.15">
      <c r="A123" s="4" t="str">
        <f t="shared" si="12"/>
        <v>函館市富岡町１丁目</v>
      </c>
      <c r="D123" s="18"/>
      <c r="E123" s="66" t="s">
        <v>41</v>
      </c>
      <c r="F123" s="19" t="s">
        <v>42</v>
      </c>
      <c r="G123" s="19" t="s">
        <v>125</v>
      </c>
      <c r="H123" s="19" t="s">
        <v>19</v>
      </c>
      <c r="I123" s="67">
        <v>4114</v>
      </c>
      <c r="J123" s="73">
        <v>1414</v>
      </c>
      <c r="K123" s="67">
        <v>771</v>
      </c>
      <c r="L123" s="20">
        <f t="shared" si="13"/>
        <v>0.34370442391832767</v>
      </c>
      <c r="M123" s="21">
        <f t="shared" si="14"/>
        <v>0.18740884783665532</v>
      </c>
    </row>
    <row r="124" spans="1:13" x14ac:dyDescent="0.15">
      <c r="A124" s="4" t="str">
        <f t="shared" si="12"/>
        <v>函館市富岡町２丁目</v>
      </c>
      <c r="D124" s="18"/>
      <c r="E124" s="66" t="s">
        <v>41</v>
      </c>
      <c r="F124" s="19" t="s">
        <v>42</v>
      </c>
      <c r="G124" s="19" t="s">
        <v>125</v>
      </c>
      <c r="H124" s="19" t="s">
        <v>20</v>
      </c>
      <c r="I124" s="67">
        <v>4721</v>
      </c>
      <c r="J124" s="73">
        <v>1422</v>
      </c>
      <c r="K124" s="67">
        <v>732</v>
      </c>
      <c r="L124" s="20">
        <f t="shared" si="13"/>
        <v>0.30120737131963565</v>
      </c>
      <c r="M124" s="21">
        <f t="shared" si="14"/>
        <v>0.15505189578479137</v>
      </c>
    </row>
    <row r="125" spans="1:13" x14ac:dyDescent="0.15">
      <c r="A125" s="4" t="str">
        <f t="shared" si="12"/>
        <v>函館市富岡町３丁目</v>
      </c>
      <c r="D125" s="18"/>
      <c r="E125" s="66" t="s">
        <v>41</v>
      </c>
      <c r="F125" s="19" t="s">
        <v>42</v>
      </c>
      <c r="G125" s="19" t="s">
        <v>125</v>
      </c>
      <c r="H125" s="19" t="s">
        <v>21</v>
      </c>
      <c r="I125" s="67">
        <v>2885</v>
      </c>
      <c r="J125" s="73">
        <v>906</v>
      </c>
      <c r="K125" s="67">
        <v>464</v>
      </c>
      <c r="L125" s="20">
        <f t="shared" si="13"/>
        <v>0.31403812824956673</v>
      </c>
      <c r="M125" s="21">
        <f t="shared" si="14"/>
        <v>0.16083188908145579</v>
      </c>
    </row>
    <row r="126" spans="1:13" x14ac:dyDescent="0.15">
      <c r="A126" s="4" t="str">
        <f t="shared" si="12"/>
        <v>函館市中道</v>
      </c>
      <c r="D126" s="18"/>
      <c r="E126" s="66" t="s">
        <v>41</v>
      </c>
      <c r="F126" s="19" t="s">
        <v>42</v>
      </c>
      <c r="G126" s="19" t="s">
        <v>126</v>
      </c>
      <c r="H126" s="19"/>
      <c r="I126" s="67">
        <v>5876</v>
      </c>
      <c r="J126" s="73">
        <v>1795</v>
      </c>
      <c r="K126" s="67">
        <v>816</v>
      </c>
      <c r="L126" s="20">
        <f t="shared" si="13"/>
        <v>0.30547991831177673</v>
      </c>
      <c r="M126" s="21">
        <f t="shared" si="14"/>
        <v>0.13886997957794417</v>
      </c>
    </row>
    <row r="127" spans="1:13" x14ac:dyDescent="0.15">
      <c r="A127" s="4" t="str">
        <f t="shared" si="12"/>
        <v>函館市中道１丁目</v>
      </c>
      <c r="D127" s="18"/>
      <c r="E127" s="66" t="s">
        <v>41</v>
      </c>
      <c r="F127" s="19" t="s">
        <v>42</v>
      </c>
      <c r="G127" s="19" t="s">
        <v>126</v>
      </c>
      <c r="H127" s="19" t="s">
        <v>19</v>
      </c>
      <c r="I127" s="67">
        <v>2184</v>
      </c>
      <c r="J127" s="73">
        <v>615</v>
      </c>
      <c r="K127" s="67">
        <v>282</v>
      </c>
      <c r="L127" s="20">
        <f t="shared" si="13"/>
        <v>0.28159340659340659</v>
      </c>
      <c r="M127" s="21">
        <f t="shared" si="14"/>
        <v>0.12912087912087913</v>
      </c>
    </row>
    <row r="128" spans="1:13" x14ac:dyDescent="0.15">
      <c r="A128" s="4" t="str">
        <f t="shared" si="12"/>
        <v>函館市中道２丁目</v>
      </c>
      <c r="D128" s="18"/>
      <c r="E128" s="66" t="s">
        <v>41</v>
      </c>
      <c r="F128" s="19" t="s">
        <v>42</v>
      </c>
      <c r="G128" s="19" t="s">
        <v>126</v>
      </c>
      <c r="H128" s="19" t="s">
        <v>20</v>
      </c>
      <c r="I128" s="67">
        <v>3692</v>
      </c>
      <c r="J128" s="73">
        <v>1180</v>
      </c>
      <c r="K128" s="67">
        <v>534</v>
      </c>
      <c r="L128" s="20">
        <f t="shared" si="13"/>
        <v>0.31960996749729143</v>
      </c>
      <c r="M128" s="21">
        <f t="shared" si="14"/>
        <v>0.14463705308775732</v>
      </c>
    </row>
    <row r="129" spans="1:13" x14ac:dyDescent="0.15">
      <c r="A129" s="4" t="str">
        <f t="shared" si="12"/>
        <v>函館市山の手</v>
      </c>
      <c r="D129" s="18"/>
      <c r="E129" s="66" t="s">
        <v>41</v>
      </c>
      <c r="F129" s="19" t="s">
        <v>42</v>
      </c>
      <c r="G129" s="19" t="s">
        <v>127</v>
      </c>
      <c r="H129" s="19"/>
      <c r="I129" s="67">
        <v>7177</v>
      </c>
      <c r="J129" s="73">
        <v>2364</v>
      </c>
      <c r="K129" s="67">
        <v>970</v>
      </c>
      <c r="L129" s="20">
        <f t="shared" si="13"/>
        <v>0.32938553713250662</v>
      </c>
      <c r="M129" s="21">
        <f t="shared" si="14"/>
        <v>0.13515396405183225</v>
      </c>
    </row>
    <row r="130" spans="1:13" x14ac:dyDescent="0.15">
      <c r="A130" s="4" t="str">
        <f t="shared" si="12"/>
        <v>函館市山の手１丁目</v>
      </c>
      <c r="D130" s="18"/>
      <c r="E130" s="66" t="s">
        <v>41</v>
      </c>
      <c r="F130" s="19" t="s">
        <v>42</v>
      </c>
      <c r="G130" s="19" t="s">
        <v>127</v>
      </c>
      <c r="H130" s="19" t="s">
        <v>19</v>
      </c>
      <c r="I130" s="67">
        <v>1587</v>
      </c>
      <c r="J130" s="73">
        <v>534</v>
      </c>
      <c r="K130" s="67">
        <v>216</v>
      </c>
      <c r="L130" s="20">
        <f t="shared" si="13"/>
        <v>0.33648393194706994</v>
      </c>
      <c r="M130" s="21">
        <f t="shared" si="14"/>
        <v>0.13610586011342155</v>
      </c>
    </row>
    <row r="131" spans="1:13" x14ac:dyDescent="0.15">
      <c r="A131" s="4" t="str">
        <f t="shared" si="12"/>
        <v>函館市山の手２丁目</v>
      </c>
      <c r="D131" s="18"/>
      <c r="E131" s="66" t="s">
        <v>41</v>
      </c>
      <c r="F131" s="19" t="s">
        <v>42</v>
      </c>
      <c r="G131" s="19" t="s">
        <v>127</v>
      </c>
      <c r="H131" s="19" t="s">
        <v>20</v>
      </c>
      <c r="I131" s="67">
        <v>2584</v>
      </c>
      <c r="J131" s="73">
        <v>920</v>
      </c>
      <c r="K131" s="67">
        <v>385</v>
      </c>
      <c r="L131" s="20">
        <f t="shared" si="13"/>
        <v>0.35603715170278638</v>
      </c>
      <c r="M131" s="21">
        <f t="shared" si="14"/>
        <v>0.1489938080495356</v>
      </c>
    </row>
    <row r="132" spans="1:13" x14ac:dyDescent="0.15">
      <c r="A132" s="4" t="str">
        <f t="shared" si="12"/>
        <v>函館市山の手３丁目</v>
      </c>
      <c r="D132" s="18"/>
      <c r="E132" s="66" t="s">
        <v>41</v>
      </c>
      <c r="F132" s="19" t="s">
        <v>42</v>
      </c>
      <c r="G132" s="19" t="s">
        <v>127</v>
      </c>
      <c r="H132" s="19" t="s">
        <v>21</v>
      </c>
      <c r="I132" s="67">
        <v>3006</v>
      </c>
      <c r="J132" s="73">
        <v>910</v>
      </c>
      <c r="K132" s="67">
        <v>369</v>
      </c>
      <c r="L132" s="20">
        <f t="shared" si="13"/>
        <v>0.30272787757817698</v>
      </c>
      <c r="M132" s="21">
        <f t="shared" si="14"/>
        <v>0.12275449101796407</v>
      </c>
    </row>
    <row r="133" spans="1:13" x14ac:dyDescent="0.15">
      <c r="A133" s="4" t="str">
        <f t="shared" si="12"/>
        <v>函館市本通</v>
      </c>
      <c r="D133" s="18"/>
      <c r="E133" s="66" t="s">
        <v>41</v>
      </c>
      <c r="F133" s="19" t="s">
        <v>42</v>
      </c>
      <c r="G133" s="19" t="s">
        <v>128</v>
      </c>
      <c r="H133" s="19"/>
      <c r="I133" s="67">
        <v>9406</v>
      </c>
      <c r="J133" s="73">
        <v>3002</v>
      </c>
      <c r="K133" s="67">
        <v>1330</v>
      </c>
      <c r="L133" s="20">
        <f t="shared" si="13"/>
        <v>0.31915798426536252</v>
      </c>
      <c r="M133" s="21">
        <f t="shared" si="14"/>
        <v>0.14139910695300872</v>
      </c>
    </row>
    <row r="134" spans="1:13" x14ac:dyDescent="0.15">
      <c r="A134" s="4" t="str">
        <f t="shared" si="12"/>
        <v>函館市本通１丁目</v>
      </c>
      <c r="D134" s="18"/>
      <c r="E134" s="66" t="s">
        <v>41</v>
      </c>
      <c r="F134" s="19" t="s">
        <v>42</v>
      </c>
      <c r="G134" s="19" t="s">
        <v>128</v>
      </c>
      <c r="H134" s="19" t="s">
        <v>19</v>
      </c>
      <c r="I134" s="67">
        <v>3632</v>
      </c>
      <c r="J134" s="73">
        <v>1134</v>
      </c>
      <c r="K134" s="67">
        <v>524</v>
      </c>
      <c r="L134" s="20">
        <f t="shared" si="13"/>
        <v>0.31222466960352424</v>
      </c>
      <c r="M134" s="21">
        <f t="shared" si="14"/>
        <v>0.14427312775330398</v>
      </c>
    </row>
    <row r="135" spans="1:13" x14ac:dyDescent="0.15">
      <c r="A135" s="4" t="str">
        <f t="shared" si="12"/>
        <v>函館市本通２丁目</v>
      </c>
      <c r="D135" s="18"/>
      <c r="E135" s="66" t="s">
        <v>41</v>
      </c>
      <c r="F135" s="19" t="s">
        <v>42</v>
      </c>
      <c r="G135" s="19" t="s">
        <v>128</v>
      </c>
      <c r="H135" s="19" t="s">
        <v>20</v>
      </c>
      <c r="I135" s="67">
        <v>2776</v>
      </c>
      <c r="J135" s="73">
        <v>872</v>
      </c>
      <c r="K135" s="67">
        <v>379</v>
      </c>
      <c r="L135" s="20">
        <f t="shared" si="13"/>
        <v>0.31412103746397696</v>
      </c>
      <c r="M135" s="21">
        <f t="shared" si="14"/>
        <v>0.13652737752161384</v>
      </c>
    </row>
    <row r="136" spans="1:13" x14ac:dyDescent="0.15">
      <c r="A136" s="4" t="str">
        <f t="shared" si="12"/>
        <v>函館市本通３丁目</v>
      </c>
      <c r="D136" s="18"/>
      <c r="E136" s="66" t="s">
        <v>41</v>
      </c>
      <c r="F136" s="19" t="s">
        <v>42</v>
      </c>
      <c r="G136" s="19" t="s">
        <v>128</v>
      </c>
      <c r="H136" s="19" t="s">
        <v>21</v>
      </c>
      <c r="I136" s="67">
        <v>1195</v>
      </c>
      <c r="J136" s="73">
        <v>400</v>
      </c>
      <c r="K136" s="67">
        <v>180</v>
      </c>
      <c r="L136" s="20">
        <f t="shared" si="13"/>
        <v>0.33472803347280333</v>
      </c>
      <c r="M136" s="21">
        <f t="shared" si="14"/>
        <v>0.15062761506276151</v>
      </c>
    </row>
    <row r="137" spans="1:13" x14ac:dyDescent="0.15">
      <c r="A137" s="4" t="str">
        <f t="shared" si="12"/>
        <v>函館市本通４丁目</v>
      </c>
      <c r="D137" s="18"/>
      <c r="E137" s="66" t="s">
        <v>41</v>
      </c>
      <c r="F137" s="19" t="s">
        <v>42</v>
      </c>
      <c r="G137" s="19" t="s">
        <v>128</v>
      </c>
      <c r="H137" s="19" t="s">
        <v>22</v>
      </c>
      <c r="I137" s="67">
        <v>1803</v>
      </c>
      <c r="J137" s="73">
        <v>596</v>
      </c>
      <c r="K137" s="67">
        <v>247</v>
      </c>
      <c r="L137" s="20">
        <f t="shared" si="13"/>
        <v>0.33056017748197447</v>
      </c>
      <c r="M137" s="21">
        <f t="shared" si="14"/>
        <v>0.136993899057127</v>
      </c>
    </row>
    <row r="138" spans="1:13" x14ac:dyDescent="0.15">
      <c r="A138" s="4" t="str">
        <f t="shared" ref="A138:A201" si="15">F138&amp;G138&amp;H138</f>
        <v>函館市鍛治</v>
      </c>
      <c r="D138" s="18"/>
      <c r="E138" s="66" t="s">
        <v>41</v>
      </c>
      <c r="F138" s="19" t="s">
        <v>42</v>
      </c>
      <c r="G138" s="19" t="s">
        <v>129</v>
      </c>
      <c r="H138" s="19"/>
      <c r="I138" s="67">
        <v>5455</v>
      </c>
      <c r="J138" s="73">
        <v>1689</v>
      </c>
      <c r="K138" s="67">
        <v>754</v>
      </c>
      <c r="L138" s="20">
        <f t="shared" si="13"/>
        <v>0.30962419798350138</v>
      </c>
      <c r="M138" s="21">
        <f t="shared" si="14"/>
        <v>0.13822181484876261</v>
      </c>
    </row>
    <row r="139" spans="1:13" x14ac:dyDescent="0.15">
      <c r="A139" s="4" t="str">
        <f t="shared" si="15"/>
        <v>函館市鍛治１丁目</v>
      </c>
      <c r="D139" s="18"/>
      <c r="E139" s="66" t="s">
        <v>41</v>
      </c>
      <c r="F139" s="19" t="s">
        <v>42</v>
      </c>
      <c r="G139" s="19" t="s">
        <v>129</v>
      </c>
      <c r="H139" s="19" t="s">
        <v>19</v>
      </c>
      <c r="I139" s="67">
        <v>2672</v>
      </c>
      <c r="J139" s="73">
        <v>793</v>
      </c>
      <c r="K139" s="67">
        <v>376</v>
      </c>
      <c r="L139" s="20">
        <f t="shared" si="13"/>
        <v>0.2967814371257485</v>
      </c>
      <c r="M139" s="21">
        <f t="shared" si="14"/>
        <v>0.1407185628742515</v>
      </c>
    </row>
    <row r="140" spans="1:13" x14ac:dyDescent="0.15">
      <c r="A140" s="4" t="str">
        <f t="shared" si="15"/>
        <v>函館市鍛治２丁目</v>
      </c>
      <c r="D140" s="18"/>
      <c r="E140" s="66" t="s">
        <v>41</v>
      </c>
      <c r="F140" s="19" t="s">
        <v>42</v>
      </c>
      <c r="G140" s="19" t="s">
        <v>129</v>
      </c>
      <c r="H140" s="19" t="s">
        <v>20</v>
      </c>
      <c r="I140" s="67">
        <v>2783</v>
      </c>
      <c r="J140" s="73">
        <v>896</v>
      </c>
      <c r="K140" s="67">
        <v>378</v>
      </c>
      <c r="L140" s="20">
        <f t="shared" si="13"/>
        <v>0.32195472511678047</v>
      </c>
      <c r="M140" s="21">
        <f t="shared" si="14"/>
        <v>0.13582464965864174</v>
      </c>
    </row>
    <row r="141" spans="1:13" x14ac:dyDescent="0.15">
      <c r="A141" s="4" t="str">
        <f t="shared" si="15"/>
        <v>函館市陣川町</v>
      </c>
      <c r="D141" s="18"/>
      <c r="E141" s="66" t="s">
        <v>41</v>
      </c>
      <c r="F141" s="19" t="s">
        <v>42</v>
      </c>
      <c r="G141" s="19" t="s">
        <v>130</v>
      </c>
      <c r="H141" s="19"/>
      <c r="I141" s="67">
        <v>3264</v>
      </c>
      <c r="J141" s="73">
        <v>724</v>
      </c>
      <c r="K141" s="67">
        <v>247</v>
      </c>
      <c r="L141" s="20">
        <f t="shared" si="13"/>
        <v>0.22181372549019607</v>
      </c>
      <c r="M141" s="21">
        <f t="shared" si="14"/>
        <v>7.5674019607843132E-2</v>
      </c>
    </row>
    <row r="142" spans="1:13" x14ac:dyDescent="0.15">
      <c r="A142" s="4" t="str">
        <f t="shared" si="15"/>
        <v>函館市神山町</v>
      </c>
      <c r="D142" s="18"/>
      <c r="E142" s="66" t="s">
        <v>41</v>
      </c>
      <c r="F142" s="19" t="s">
        <v>42</v>
      </c>
      <c r="G142" s="19" t="s">
        <v>131</v>
      </c>
      <c r="H142" s="19"/>
      <c r="I142" s="67">
        <v>477</v>
      </c>
      <c r="J142" s="73">
        <v>107</v>
      </c>
      <c r="K142" s="67">
        <v>62</v>
      </c>
      <c r="L142" s="20">
        <f t="shared" si="13"/>
        <v>0.22431865828092243</v>
      </c>
      <c r="M142" s="21">
        <f t="shared" si="14"/>
        <v>0.12997903563941299</v>
      </c>
    </row>
    <row r="143" spans="1:13" x14ac:dyDescent="0.15">
      <c r="A143" s="4" t="str">
        <f t="shared" si="15"/>
        <v>函館市神山</v>
      </c>
      <c r="D143" s="18"/>
      <c r="E143" s="66" t="s">
        <v>41</v>
      </c>
      <c r="F143" s="19" t="s">
        <v>42</v>
      </c>
      <c r="G143" s="19" t="s">
        <v>132</v>
      </c>
      <c r="H143" s="19"/>
      <c r="I143" s="67">
        <v>4654</v>
      </c>
      <c r="J143" s="73">
        <v>1289</v>
      </c>
      <c r="K143" s="67">
        <v>554</v>
      </c>
      <c r="L143" s="20">
        <f t="shared" si="13"/>
        <v>0.27696605070906749</v>
      </c>
      <c r="M143" s="21">
        <f t="shared" si="14"/>
        <v>0.11903738719381178</v>
      </c>
    </row>
    <row r="144" spans="1:13" x14ac:dyDescent="0.15">
      <c r="A144" s="4" t="str">
        <f t="shared" si="15"/>
        <v>函館市神山１丁目</v>
      </c>
      <c r="D144" s="18"/>
      <c r="E144" s="66" t="s">
        <v>41</v>
      </c>
      <c r="F144" s="19" t="s">
        <v>42</v>
      </c>
      <c r="G144" s="19" t="s">
        <v>132</v>
      </c>
      <c r="H144" s="19" t="s">
        <v>19</v>
      </c>
      <c r="I144" s="67">
        <v>1254</v>
      </c>
      <c r="J144" s="73">
        <v>277</v>
      </c>
      <c r="K144" s="67">
        <v>132</v>
      </c>
      <c r="L144" s="20">
        <f t="shared" si="13"/>
        <v>0.22089314194577353</v>
      </c>
      <c r="M144" s="21">
        <f t="shared" si="14"/>
        <v>0.10526315789473684</v>
      </c>
    </row>
    <row r="145" spans="1:13" x14ac:dyDescent="0.15">
      <c r="A145" s="4" t="str">
        <f t="shared" si="15"/>
        <v>函館市神山２丁目</v>
      </c>
      <c r="D145" s="18"/>
      <c r="E145" s="66" t="s">
        <v>41</v>
      </c>
      <c r="F145" s="19" t="s">
        <v>42</v>
      </c>
      <c r="G145" s="19" t="s">
        <v>132</v>
      </c>
      <c r="H145" s="19" t="s">
        <v>20</v>
      </c>
      <c r="I145" s="67">
        <v>355</v>
      </c>
      <c r="J145" s="73">
        <v>119</v>
      </c>
      <c r="K145" s="67">
        <v>52</v>
      </c>
      <c r="L145" s="20">
        <f t="shared" si="13"/>
        <v>0.3352112676056338</v>
      </c>
      <c r="M145" s="21">
        <f t="shared" si="14"/>
        <v>0.14647887323943662</v>
      </c>
    </row>
    <row r="146" spans="1:13" x14ac:dyDescent="0.15">
      <c r="A146" s="4" t="str">
        <f t="shared" si="15"/>
        <v>函館市神山３丁目</v>
      </c>
      <c r="D146" s="18"/>
      <c r="E146" s="66" t="s">
        <v>41</v>
      </c>
      <c r="F146" s="19" t="s">
        <v>42</v>
      </c>
      <c r="G146" s="19" t="s">
        <v>132</v>
      </c>
      <c r="H146" s="19" t="s">
        <v>21</v>
      </c>
      <c r="I146" s="67">
        <v>3045</v>
      </c>
      <c r="J146" s="73">
        <v>893</v>
      </c>
      <c r="K146" s="67">
        <v>370</v>
      </c>
      <c r="L146" s="20">
        <f t="shared" si="13"/>
        <v>0.29326765188834153</v>
      </c>
      <c r="M146" s="21">
        <f t="shared" si="14"/>
        <v>0.12151067323481117</v>
      </c>
    </row>
    <row r="147" spans="1:13" x14ac:dyDescent="0.15">
      <c r="A147" s="4" t="str">
        <f t="shared" si="15"/>
        <v>函館市東山町</v>
      </c>
      <c r="D147" s="18"/>
      <c r="E147" s="66" t="s">
        <v>41</v>
      </c>
      <c r="F147" s="19" t="s">
        <v>42</v>
      </c>
      <c r="G147" s="19" t="s">
        <v>133</v>
      </c>
      <c r="H147" s="19"/>
      <c r="I147" s="67">
        <v>1243</v>
      </c>
      <c r="J147" s="73">
        <v>361</v>
      </c>
      <c r="K147" s="67">
        <v>160</v>
      </c>
      <c r="L147" s="20">
        <f t="shared" si="13"/>
        <v>0.29042638777152052</v>
      </c>
      <c r="M147" s="21">
        <f t="shared" si="14"/>
        <v>0.12872083668543846</v>
      </c>
    </row>
    <row r="148" spans="1:13" x14ac:dyDescent="0.15">
      <c r="A148" s="4" t="str">
        <f t="shared" si="15"/>
        <v>函館市東山</v>
      </c>
      <c r="D148" s="18"/>
      <c r="E148" s="66" t="s">
        <v>41</v>
      </c>
      <c r="F148" s="19" t="s">
        <v>42</v>
      </c>
      <c r="G148" s="19" t="s">
        <v>134</v>
      </c>
      <c r="H148" s="19"/>
      <c r="I148" s="67">
        <v>5113</v>
      </c>
      <c r="J148" s="73">
        <v>1615</v>
      </c>
      <c r="K148" s="67">
        <v>711</v>
      </c>
      <c r="L148" s="20">
        <f t="shared" si="13"/>
        <v>0.31586152943477408</v>
      </c>
      <c r="M148" s="21">
        <f t="shared" si="14"/>
        <v>0.13905730490905535</v>
      </c>
    </row>
    <row r="149" spans="1:13" x14ac:dyDescent="0.15">
      <c r="A149" s="4" t="str">
        <f t="shared" si="15"/>
        <v>函館市東山１丁目</v>
      </c>
      <c r="D149" s="18"/>
      <c r="E149" s="66" t="s">
        <v>41</v>
      </c>
      <c r="F149" s="19" t="s">
        <v>42</v>
      </c>
      <c r="G149" s="19" t="s">
        <v>134</v>
      </c>
      <c r="H149" s="19" t="s">
        <v>19</v>
      </c>
      <c r="I149" s="67">
        <v>1123</v>
      </c>
      <c r="J149" s="73">
        <v>326</v>
      </c>
      <c r="K149" s="67">
        <v>150</v>
      </c>
      <c r="L149" s="20">
        <f t="shared" si="13"/>
        <v>0.2902938557435441</v>
      </c>
      <c r="M149" s="21">
        <f t="shared" si="14"/>
        <v>0.13357079252003562</v>
      </c>
    </row>
    <row r="150" spans="1:13" x14ac:dyDescent="0.15">
      <c r="A150" s="4" t="str">
        <f t="shared" si="15"/>
        <v>函館市東山２丁目</v>
      </c>
      <c r="D150" s="18"/>
      <c r="E150" s="66" t="s">
        <v>41</v>
      </c>
      <c r="F150" s="19" t="s">
        <v>42</v>
      </c>
      <c r="G150" s="19" t="s">
        <v>134</v>
      </c>
      <c r="H150" s="19" t="s">
        <v>20</v>
      </c>
      <c r="I150" s="67">
        <v>2482</v>
      </c>
      <c r="J150" s="73">
        <v>874</v>
      </c>
      <c r="K150" s="67">
        <v>396</v>
      </c>
      <c r="L150" s="20">
        <f t="shared" si="13"/>
        <v>0.35213537469782435</v>
      </c>
      <c r="M150" s="21">
        <f t="shared" si="14"/>
        <v>0.15954875100725222</v>
      </c>
    </row>
    <row r="151" spans="1:13" x14ac:dyDescent="0.15">
      <c r="A151" s="4" t="str">
        <f t="shared" si="15"/>
        <v>函館市東山３丁目</v>
      </c>
      <c r="D151" s="18"/>
      <c r="E151" s="66" t="s">
        <v>41</v>
      </c>
      <c r="F151" s="19" t="s">
        <v>42</v>
      </c>
      <c r="G151" s="19" t="s">
        <v>134</v>
      </c>
      <c r="H151" s="19" t="s">
        <v>21</v>
      </c>
      <c r="I151" s="67">
        <v>1508</v>
      </c>
      <c r="J151" s="73">
        <v>415</v>
      </c>
      <c r="K151" s="67">
        <v>165</v>
      </c>
      <c r="L151" s="20">
        <f t="shared" si="13"/>
        <v>0.27519893899204245</v>
      </c>
      <c r="M151" s="21">
        <f t="shared" si="14"/>
        <v>0.10941644562334217</v>
      </c>
    </row>
    <row r="152" spans="1:13" x14ac:dyDescent="0.15">
      <c r="A152" s="4" t="str">
        <f t="shared" si="15"/>
        <v>函館市美原</v>
      </c>
      <c r="D152" s="18"/>
      <c r="E152" s="66" t="s">
        <v>41</v>
      </c>
      <c r="F152" s="19" t="s">
        <v>42</v>
      </c>
      <c r="G152" s="19" t="s">
        <v>135</v>
      </c>
      <c r="H152" s="19"/>
      <c r="I152" s="67">
        <v>13362</v>
      </c>
      <c r="J152" s="73">
        <v>3940</v>
      </c>
      <c r="K152" s="67">
        <v>1856</v>
      </c>
      <c r="L152" s="20">
        <f t="shared" si="13"/>
        <v>0.29486603801826072</v>
      </c>
      <c r="M152" s="21">
        <f t="shared" si="14"/>
        <v>0.13890136207154619</v>
      </c>
    </row>
    <row r="153" spans="1:13" x14ac:dyDescent="0.15">
      <c r="A153" s="4" t="str">
        <f t="shared" si="15"/>
        <v>函館市美原１丁目</v>
      </c>
      <c r="D153" s="18"/>
      <c r="E153" s="66" t="s">
        <v>41</v>
      </c>
      <c r="F153" s="19" t="s">
        <v>42</v>
      </c>
      <c r="G153" s="19" t="s">
        <v>135</v>
      </c>
      <c r="H153" s="19" t="s">
        <v>19</v>
      </c>
      <c r="I153" s="67">
        <v>2001</v>
      </c>
      <c r="J153" s="73">
        <v>542</v>
      </c>
      <c r="K153" s="67">
        <v>250</v>
      </c>
      <c r="L153" s="20">
        <f t="shared" si="13"/>
        <v>0.27086456771614192</v>
      </c>
      <c r="M153" s="21">
        <f t="shared" si="14"/>
        <v>0.12493753123438281</v>
      </c>
    </row>
    <row r="154" spans="1:13" x14ac:dyDescent="0.15">
      <c r="A154" s="4" t="str">
        <f t="shared" si="15"/>
        <v>函館市美原２丁目</v>
      </c>
      <c r="D154" s="18"/>
      <c r="E154" s="66" t="s">
        <v>41</v>
      </c>
      <c r="F154" s="19" t="s">
        <v>42</v>
      </c>
      <c r="G154" s="19" t="s">
        <v>135</v>
      </c>
      <c r="H154" s="19" t="s">
        <v>20</v>
      </c>
      <c r="I154" s="67">
        <v>3091</v>
      </c>
      <c r="J154" s="73">
        <v>896</v>
      </c>
      <c r="K154" s="67">
        <v>427</v>
      </c>
      <c r="L154" s="20">
        <f t="shared" si="13"/>
        <v>0.2898738272403753</v>
      </c>
      <c r="M154" s="21">
        <f t="shared" si="14"/>
        <v>0.13814299579424136</v>
      </c>
    </row>
    <row r="155" spans="1:13" x14ac:dyDescent="0.15">
      <c r="A155" s="4" t="str">
        <f t="shared" si="15"/>
        <v>函館市美原３丁目</v>
      </c>
      <c r="D155" s="18"/>
      <c r="E155" s="66" t="s">
        <v>41</v>
      </c>
      <c r="F155" s="19" t="s">
        <v>42</v>
      </c>
      <c r="G155" s="19" t="s">
        <v>135</v>
      </c>
      <c r="H155" s="19" t="s">
        <v>21</v>
      </c>
      <c r="I155" s="67">
        <v>3587</v>
      </c>
      <c r="J155" s="73">
        <v>933</v>
      </c>
      <c r="K155" s="67">
        <v>469</v>
      </c>
      <c r="L155" s="20">
        <f t="shared" si="13"/>
        <v>0.26010593810984112</v>
      </c>
      <c r="M155" s="21">
        <f t="shared" si="14"/>
        <v>0.13074993030387511</v>
      </c>
    </row>
    <row r="156" spans="1:13" x14ac:dyDescent="0.15">
      <c r="A156" s="4" t="str">
        <f t="shared" si="15"/>
        <v>函館市美原４丁目</v>
      </c>
      <c r="D156" s="18"/>
      <c r="E156" s="66" t="s">
        <v>41</v>
      </c>
      <c r="F156" s="19" t="s">
        <v>42</v>
      </c>
      <c r="G156" s="19" t="s">
        <v>135</v>
      </c>
      <c r="H156" s="19" t="s">
        <v>22</v>
      </c>
      <c r="I156" s="67">
        <v>2474</v>
      </c>
      <c r="J156" s="73">
        <v>824</v>
      </c>
      <c r="K156" s="67">
        <v>364</v>
      </c>
      <c r="L156" s="20">
        <f t="shared" si="13"/>
        <v>0.33306386418755052</v>
      </c>
      <c r="M156" s="21">
        <f t="shared" si="14"/>
        <v>0.1471301535974131</v>
      </c>
    </row>
    <row r="157" spans="1:13" x14ac:dyDescent="0.15">
      <c r="A157" s="4" t="str">
        <f t="shared" si="15"/>
        <v>函館市美原５丁目</v>
      </c>
      <c r="D157" s="18"/>
      <c r="E157" s="66" t="s">
        <v>41</v>
      </c>
      <c r="F157" s="19" t="s">
        <v>42</v>
      </c>
      <c r="G157" s="19" t="s">
        <v>135</v>
      </c>
      <c r="H157" s="19" t="s">
        <v>23</v>
      </c>
      <c r="I157" s="67">
        <v>2209</v>
      </c>
      <c r="J157" s="73">
        <v>745</v>
      </c>
      <c r="K157" s="67">
        <v>346</v>
      </c>
      <c r="L157" s="20">
        <f t="shared" si="13"/>
        <v>0.33725667722951563</v>
      </c>
      <c r="M157" s="21">
        <f t="shared" si="14"/>
        <v>0.15663196016296968</v>
      </c>
    </row>
    <row r="158" spans="1:13" x14ac:dyDescent="0.15">
      <c r="A158" s="4" t="str">
        <f t="shared" si="15"/>
        <v>函館市赤川町</v>
      </c>
      <c r="D158" s="18"/>
      <c r="E158" s="66" t="s">
        <v>41</v>
      </c>
      <c r="F158" s="19" t="s">
        <v>42</v>
      </c>
      <c r="G158" s="19" t="s">
        <v>136</v>
      </c>
      <c r="H158" s="19"/>
      <c r="I158" s="67">
        <v>1676</v>
      </c>
      <c r="J158" s="73">
        <v>587</v>
      </c>
      <c r="K158" s="67">
        <v>343</v>
      </c>
      <c r="L158" s="20">
        <f t="shared" si="13"/>
        <v>0.3502386634844869</v>
      </c>
      <c r="M158" s="21">
        <f t="shared" si="14"/>
        <v>0.20465393794749404</v>
      </c>
    </row>
    <row r="159" spans="1:13" x14ac:dyDescent="0.15">
      <c r="A159" s="4" t="str">
        <f t="shared" si="15"/>
        <v>函館市赤川</v>
      </c>
      <c r="D159" s="18"/>
      <c r="E159" s="66" t="s">
        <v>41</v>
      </c>
      <c r="F159" s="19" t="s">
        <v>42</v>
      </c>
      <c r="G159" s="19" t="s">
        <v>137</v>
      </c>
      <c r="H159" s="19"/>
      <c r="I159" s="67">
        <v>1846</v>
      </c>
      <c r="J159" s="73">
        <v>546</v>
      </c>
      <c r="K159" s="67">
        <v>216</v>
      </c>
      <c r="L159" s="20">
        <f t="shared" si="13"/>
        <v>0.29577464788732394</v>
      </c>
      <c r="M159" s="21">
        <f t="shared" si="14"/>
        <v>0.11700975081256772</v>
      </c>
    </row>
    <row r="160" spans="1:13" x14ac:dyDescent="0.15">
      <c r="A160" s="4" t="str">
        <f t="shared" si="15"/>
        <v>函館市亀田中野町</v>
      </c>
      <c r="D160" s="18"/>
      <c r="E160" s="66" t="s">
        <v>41</v>
      </c>
      <c r="F160" s="19" t="s">
        <v>42</v>
      </c>
      <c r="G160" s="19" t="s">
        <v>138</v>
      </c>
      <c r="H160" s="19"/>
      <c r="I160" s="67">
        <v>601</v>
      </c>
      <c r="J160" s="73">
        <v>161</v>
      </c>
      <c r="K160" s="67">
        <v>78</v>
      </c>
      <c r="L160" s="20">
        <f t="shared" si="13"/>
        <v>0.26788685524126454</v>
      </c>
      <c r="M160" s="21">
        <f t="shared" si="14"/>
        <v>0.12978369384359401</v>
      </c>
    </row>
    <row r="161" spans="1:13" x14ac:dyDescent="0.15">
      <c r="A161" s="4" t="str">
        <f t="shared" si="15"/>
        <v>函館市水元町</v>
      </c>
      <c r="D161" s="18"/>
      <c r="E161" s="66" t="s">
        <v>41</v>
      </c>
      <c r="F161" s="19" t="s">
        <v>42</v>
      </c>
      <c r="G161" s="19" t="s">
        <v>139</v>
      </c>
      <c r="H161" s="19"/>
      <c r="I161" s="67" t="s">
        <v>0</v>
      </c>
      <c r="J161" s="73" t="s">
        <v>0</v>
      </c>
      <c r="K161" s="67" t="s">
        <v>0</v>
      </c>
      <c r="L161" s="20" t="str">
        <f t="shared" si="13"/>
        <v>-</v>
      </c>
      <c r="M161" s="21" t="str">
        <f t="shared" si="14"/>
        <v>-</v>
      </c>
    </row>
    <row r="162" spans="1:13" x14ac:dyDescent="0.15">
      <c r="A162" s="4" t="str">
        <f t="shared" si="15"/>
        <v>函館市亀田大森町</v>
      </c>
      <c r="D162" s="18"/>
      <c r="E162" s="66" t="s">
        <v>41</v>
      </c>
      <c r="F162" s="19" t="s">
        <v>42</v>
      </c>
      <c r="G162" s="19" t="s">
        <v>140</v>
      </c>
      <c r="H162" s="19"/>
      <c r="I162" s="67" t="s">
        <v>0</v>
      </c>
      <c r="J162" s="73" t="s">
        <v>0</v>
      </c>
      <c r="K162" s="67" t="s">
        <v>0</v>
      </c>
      <c r="L162" s="20" t="str">
        <f t="shared" si="13"/>
        <v>-</v>
      </c>
      <c r="M162" s="21" t="str">
        <f t="shared" si="14"/>
        <v>-</v>
      </c>
    </row>
    <row r="163" spans="1:13" x14ac:dyDescent="0.15">
      <c r="A163" s="4" t="str">
        <f t="shared" si="15"/>
        <v>函館市石川町</v>
      </c>
      <c r="D163" s="18"/>
      <c r="E163" s="66" t="s">
        <v>41</v>
      </c>
      <c r="F163" s="19" t="s">
        <v>42</v>
      </c>
      <c r="G163" s="19" t="s">
        <v>141</v>
      </c>
      <c r="H163" s="19"/>
      <c r="I163" s="67">
        <v>4834</v>
      </c>
      <c r="J163" s="73">
        <v>1201</v>
      </c>
      <c r="K163" s="67">
        <v>744</v>
      </c>
      <c r="L163" s="20">
        <f t="shared" si="13"/>
        <v>0.2484484898634671</v>
      </c>
      <c r="M163" s="21">
        <f t="shared" si="14"/>
        <v>0.15390980554406289</v>
      </c>
    </row>
    <row r="164" spans="1:13" x14ac:dyDescent="0.15">
      <c r="A164" s="4" t="str">
        <f t="shared" si="15"/>
        <v>函館市桔梗</v>
      </c>
      <c r="D164" s="18"/>
      <c r="E164" s="66" t="s">
        <v>41</v>
      </c>
      <c r="F164" s="19" t="s">
        <v>42</v>
      </c>
      <c r="G164" s="19" t="s">
        <v>142</v>
      </c>
      <c r="H164" s="19"/>
      <c r="I164" s="67">
        <v>8683</v>
      </c>
      <c r="J164" s="73">
        <v>2369</v>
      </c>
      <c r="K164" s="67">
        <v>1166</v>
      </c>
      <c r="L164" s="20">
        <f t="shared" si="13"/>
        <v>0.2728319705171024</v>
      </c>
      <c r="M164" s="21">
        <f t="shared" si="14"/>
        <v>0.13428538523551767</v>
      </c>
    </row>
    <row r="165" spans="1:13" x14ac:dyDescent="0.15">
      <c r="A165" s="4" t="str">
        <f t="shared" si="15"/>
        <v>函館市桔梗１丁目</v>
      </c>
      <c r="D165" s="18"/>
      <c r="E165" s="66" t="s">
        <v>41</v>
      </c>
      <c r="F165" s="19" t="s">
        <v>42</v>
      </c>
      <c r="G165" s="19" t="s">
        <v>142</v>
      </c>
      <c r="H165" s="19" t="s">
        <v>19</v>
      </c>
      <c r="I165" s="67">
        <v>1393</v>
      </c>
      <c r="J165" s="73">
        <v>579</v>
      </c>
      <c r="K165" s="67">
        <v>400</v>
      </c>
      <c r="L165" s="20">
        <f t="shared" si="13"/>
        <v>0.41564967695620963</v>
      </c>
      <c r="M165" s="21">
        <f t="shared" si="14"/>
        <v>0.28715003589375449</v>
      </c>
    </row>
    <row r="166" spans="1:13" x14ac:dyDescent="0.15">
      <c r="A166" s="4" t="str">
        <f t="shared" si="15"/>
        <v>函館市桔梗２丁目</v>
      </c>
      <c r="D166" s="18"/>
      <c r="E166" s="66" t="s">
        <v>41</v>
      </c>
      <c r="F166" s="19" t="s">
        <v>42</v>
      </c>
      <c r="G166" s="19" t="s">
        <v>142</v>
      </c>
      <c r="H166" s="19" t="s">
        <v>20</v>
      </c>
      <c r="I166" s="67">
        <v>1622</v>
      </c>
      <c r="J166" s="73">
        <v>360</v>
      </c>
      <c r="K166" s="67">
        <v>139</v>
      </c>
      <c r="L166" s="20">
        <f t="shared" ref="L166:L229" si="16">IFERROR(J166/$I166,"-")</f>
        <v>0.2219482120838471</v>
      </c>
      <c r="M166" s="21">
        <f t="shared" ref="M166:M229" si="17">IFERROR(K166/$I166,"-")</f>
        <v>8.5696670776818737E-2</v>
      </c>
    </row>
    <row r="167" spans="1:13" x14ac:dyDescent="0.15">
      <c r="A167" s="4" t="str">
        <f t="shared" si="15"/>
        <v>函館市桔梗３丁目</v>
      </c>
      <c r="D167" s="18"/>
      <c r="E167" s="66" t="s">
        <v>41</v>
      </c>
      <c r="F167" s="19" t="s">
        <v>42</v>
      </c>
      <c r="G167" s="19" t="s">
        <v>142</v>
      </c>
      <c r="H167" s="19" t="s">
        <v>21</v>
      </c>
      <c r="I167" s="67">
        <v>1666</v>
      </c>
      <c r="J167" s="73">
        <v>449</v>
      </c>
      <c r="K167" s="67">
        <v>208</v>
      </c>
      <c r="L167" s="20">
        <f t="shared" si="16"/>
        <v>0.2695078031212485</v>
      </c>
      <c r="M167" s="21">
        <f t="shared" si="17"/>
        <v>0.12484993997599039</v>
      </c>
    </row>
    <row r="168" spans="1:13" x14ac:dyDescent="0.15">
      <c r="A168" s="4" t="str">
        <f t="shared" si="15"/>
        <v>函館市桔梗４丁目</v>
      </c>
      <c r="D168" s="18"/>
      <c r="E168" s="66" t="s">
        <v>41</v>
      </c>
      <c r="F168" s="19" t="s">
        <v>42</v>
      </c>
      <c r="G168" s="19" t="s">
        <v>142</v>
      </c>
      <c r="H168" s="19" t="s">
        <v>22</v>
      </c>
      <c r="I168" s="67">
        <v>1791</v>
      </c>
      <c r="J168" s="73">
        <v>545</v>
      </c>
      <c r="K168" s="67">
        <v>205</v>
      </c>
      <c r="L168" s="20">
        <f t="shared" si="16"/>
        <v>0.30429927414852037</v>
      </c>
      <c r="M168" s="21">
        <f t="shared" si="17"/>
        <v>0.11446119486320491</v>
      </c>
    </row>
    <row r="169" spans="1:13" x14ac:dyDescent="0.15">
      <c r="A169" s="4" t="str">
        <f t="shared" si="15"/>
        <v>函館市桔梗５丁目</v>
      </c>
      <c r="D169" s="18"/>
      <c r="E169" s="66" t="s">
        <v>41</v>
      </c>
      <c r="F169" s="19" t="s">
        <v>42</v>
      </c>
      <c r="G169" s="19" t="s">
        <v>142</v>
      </c>
      <c r="H169" s="19" t="s">
        <v>23</v>
      </c>
      <c r="I169" s="67">
        <v>2211</v>
      </c>
      <c r="J169" s="73">
        <v>436</v>
      </c>
      <c r="K169" s="67">
        <v>214</v>
      </c>
      <c r="L169" s="20">
        <f t="shared" si="16"/>
        <v>0.19719583898688375</v>
      </c>
      <c r="M169" s="21">
        <f t="shared" si="17"/>
        <v>9.6788783355947539E-2</v>
      </c>
    </row>
    <row r="170" spans="1:13" x14ac:dyDescent="0.15">
      <c r="A170" s="4" t="str">
        <f t="shared" si="15"/>
        <v>函館市桔梗町</v>
      </c>
      <c r="D170" s="18"/>
      <c r="E170" s="66" t="s">
        <v>41</v>
      </c>
      <c r="F170" s="19" t="s">
        <v>42</v>
      </c>
      <c r="G170" s="19" t="s">
        <v>143</v>
      </c>
      <c r="H170" s="19"/>
      <c r="I170" s="67">
        <v>4752</v>
      </c>
      <c r="J170" s="73">
        <v>1049</v>
      </c>
      <c r="K170" s="67">
        <v>624</v>
      </c>
      <c r="L170" s="20">
        <f t="shared" si="16"/>
        <v>0.22074915824915825</v>
      </c>
      <c r="M170" s="21">
        <f t="shared" si="17"/>
        <v>0.13131313131313133</v>
      </c>
    </row>
    <row r="171" spans="1:13" x14ac:dyDescent="0.15">
      <c r="A171" s="4" t="str">
        <f t="shared" si="15"/>
        <v>函館市西桔梗町</v>
      </c>
      <c r="D171" s="18"/>
      <c r="E171" s="66" t="s">
        <v>41</v>
      </c>
      <c r="F171" s="19" t="s">
        <v>42</v>
      </c>
      <c r="G171" s="19" t="s">
        <v>144</v>
      </c>
      <c r="H171" s="19"/>
      <c r="I171" s="67">
        <v>2982</v>
      </c>
      <c r="J171" s="73">
        <v>703</v>
      </c>
      <c r="K171" s="67">
        <v>348</v>
      </c>
      <c r="L171" s="20">
        <f t="shared" si="16"/>
        <v>0.23574782025486252</v>
      </c>
      <c r="M171" s="21">
        <f t="shared" si="17"/>
        <v>0.11670020120724346</v>
      </c>
    </row>
    <row r="172" spans="1:13" x14ac:dyDescent="0.15">
      <c r="A172" s="4" t="str">
        <f t="shared" si="15"/>
        <v>函館市昭和町</v>
      </c>
      <c r="D172" s="18"/>
      <c r="E172" s="66" t="s">
        <v>41</v>
      </c>
      <c r="F172" s="19" t="s">
        <v>42</v>
      </c>
      <c r="G172" s="19" t="s">
        <v>27</v>
      </c>
      <c r="H172" s="19"/>
      <c r="I172" s="67">
        <v>854</v>
      </c>
      <c r="J172" s="73">
        <v>185</v>
      </c>
      <c r="K172" s="67">
        <v>78</v>
      </c>
      <c r="L172" s="20">
        <f t="shared" si="16"/>
        <v>0.21662763466042154</v>
      </c>
      <c r="M172" s="21">
        <f t="shared" si="17"/>
        <v>9.1334894613583142E-2</v>
      </c>
    </row>
    <row r="173" spans="1:13" x14ac:dyDescent="0.15">
      <c r="A173" s="4" t="str">
        <f t="shared" si="15"/>
        <v>函館市昭和</v>
      </c>
      <c r="D173" s="18"/>
      <c r="E173" s="66" t="s">
        <v>41</v>
      </c>
      <c r="F173" s="19" t="s">
        <v>42</v>
      </c>
      <c r="G173" s="19" t="s">
        <v>34</v>
      </c>
      <c r="H173" s="19"/>
      <c r="I173" s="67">
        <v>10559</v>
      </c>
      <c r="J173" s="73">
        <v>2641</v>
      </c>
      <c r="K173" s="67">
        <v>1182</v>
      </c>
      <c r="L173" s="20">
        <f t="shared" si="16"/>
        <v>0.25011838242257789</v>
      </c>
      <c r="M173" s="21">
        <f t="shared" si="17"/>
        <v>0.1119424187896581</v>
      </c>
    </row>
    <row r="174" spans="1:13" x14ac:dyDescent="0.15">
      <c r="A174" s="4" t="str">
        <f t="shared" si="15"/>
        <v>函館市昭和１丁目</v>
      </c>
      <c r="D174" s="18"/>
      <c r="E174" s="66" t="s">
        <v>41</v>
      </c>
      <c r="F174" s="19" t="s">
        <v>42</v>
      </c>
      <c r="G174" s="19" t="s">
        <v>34</v>
      </c>
      <c r="H174" s="19" t="s">
        <v>19</v>
      </c>
      <c r="I174" s="67">
        <v>1920</v>
      </c>
      <c r="J174" s="73">
        <v>582</v>
      </c>
      <c r="K174" s="67">
        <v>298</v>
      </c>
      <c r="L174" s="20">
        <f t="shared" si="16"/>
        <v>0.30312499999999998</v>
      </c>
      <c r="M174" s="21">
        <f t="shared" si="17"/>
        <v>0.15520833333333334</v>
      </c>
    </row>
    <row r="175" spans="1:13" x14ac:dyDescent="0.15">
      <c r="A175" s="4" t="str">
        <f t="shared" si="15"/>
        <v>函館市昭和２丁目</v>
      </c>
      <c r="D175" s="18"/>
      <c r="E175" s="66" t="s">
        <v>41</v>
      </c>
      <c r="F175" s="19" t="s">
        <v>42</v>
      </c>
      <c r="G175" s="19" t="s">
        <v>34</v>
      </c>
      <c r="H175" s="19" t="s">
        <v>20</v>
      </c>
      <c r="I175" s="67">
        <v>2741</v>
      </c>
      <c r="J175" s="73">
        <v>754</v>
      </c>
      <c r="K175" s="67">
        <v>356</v>
      </c>
      <c r="L175" s="20">
        <f t="shared" si="16"/>
        <v>0.27508208682962421</v>
      </c>
      <c r="M175" s="21">
        <f t="shared" si="17"/>
        <v>0.12987960598321779</v>
      </c>
    </row>
    <row r="176" spans="1:13" x14ac:dyDescent="0.15">
      <c r="A176" s="4" t="str">
        <f t="shared" si="15"/>
        <v>函館市昭和３丁目</v>
      </c>
      <c r="D176" s="18"/>
      <c r="E176" s="66" t="s">
        <v>41</v>
      </c>
      <c r="F176" s="19" t="s">
        <v>42</v>
      </c>
      <c r="G176" s="19" t="s">
        <v>34</v>
      </c>
      <c r="H176" s="19" t="s">
        <v>21</v>
      </c>
      <c r="I176" s="67">
        <v>2346</v>
      </c>
      <c r="J176" s="73">
        <v>586</v>
      </c>
      <c r="K176" s="67">
        <v>237</v>
      </c>
      <c r="L176" s="20">
        <f t="shared" si="16"/>
        <v>0.24978687127024723</v>
      </c>
      <c r="M176" s="21">
        <f t="shared" si="17"/>
        <v>0.1010230179028133</v>
      </c>
    </row>
    <row r="177" spans="1:13" x14ac:dyDescent="0.15">
      <c r="A177" s="4" t="str">
        <f t="shared" si="15"/>
        <v>函館市昭和４丁目</v>
      </c>
      <c r="D177" s="18"/>
      <c r="E177" s="66" t="s">
        <v>41</v>
      </c>
      <c r="F177" s="19" t="s">
        <v>42</v>
      </c>
      <c r="G177" s="19" t="s">
        <v>34</v>
      </c>
      <c r="H177" s="19" t="s">
        <v>22</v>
      </c>
      <c r="I177" s="67">
        <v>3552</v>
      </c>
      <c r="J177" s="73">
        <v>719</v>
      </c>
      <c r="K177" s="67">
        <v>291</v>
      </c>
      <c r="L177" s="20">
        <f t="shared" si="16"/>
        <v>0.20242117117117117</v>
      </c>
      <c r="M177" s="21">
        <f t="shared" si="17"/>
        <v>8.1925675675675672E-2</v>
      </c>
    </row>
    <row r="178" spans="1:13" x14ac:dyDescent="0.15">
      <c r="A178" s="4" t="str">
        <f t="shared" si="15"/>
        <v>函館市亀田本町</v>
      </c>
      <c r="D178" s="18"/>
      <c r="E178" s="66" t="s">
        <v>41</v>
      </c>
      <c r="F178" s="19" t="s">
        <v>42</v>
      </c>
      <c r="G178" s="19" t="s">
        <v>145</v>
      </c>
      <c r="H178" s="19"/>
      <c r="I178" s="67">
        <v>3187</v>
      </c>
      <c r="J178" s="73">
        <v>1096</v>
      </c>
      <c r="K178" s="67">
        <v>611</v>
      </c>
      <c r="L178" s="20">
        <f t="shared" si="16"/>
        <v>0.34389708189519924</v>
      </c>
      <c r="M178" s="21">
        <f t="shared" si="17"/>
        <v>0.19171634766237841</v>
      </c>
    </row>
    <row r="179" spans="1:13" x14ac:dyDescent="0.15">
      <c r="A179" s="4" t="str">
        <f t="shared" si="15"/>
        <v>函館市亀田港町</v>
      </c>
      <c r="D179" s="18"/>
      <c r="E179" s="66" t="s">
        <v>41</v>
      </c>
      <c r="F179" s="19" t="s">
        <v>42</v>
      </c>
      <c r="G179" s="19" t="s">
        <v>146</v>
      </c>
      <c r="H179" s="19"/>
      <c r="I179" s="67">
        <v>4120</v>
      </c>
      <c r="J179" s="73">
        <v>1222</v>
      </c>
      <c r="K179" s="67">
        <v>604</v>
      </c>
      <c r="L179" s="20">
        <f t="shared" si="16"/>
        <v>0.29660194174757282</v>
      </c>
      <c r="M179" s="21">
        <f t="shared" si="17"/>
        <v>0.14660194174757282</v>
      </c>
    </row>
    <row r="180" spans="1:13" x14ac:dyDescent="0.15">
      <c r="A180" s="4" t="str">
        <f t="shared" si="15"/>
        <v>函館市陣川</v>
      </c>
      <c r="D180" s="18"/>
      <c r="E180" s="66" t="s">
        <v>41</v>
      </c>
      <c r="F180" s="19" t="s">
        <v>42</v>
      </c>
      <c r="G180" s="19" t="s">
        <v>147</v>
      </c>
      <c r="H180" s="19"/>
      <c r="I180" s="67">
        <v>1271</v>
      </c>
      <c r="J180" s="73">
        <v>371</v>
      </c>
      <c r="K180" s="67">
        <v>151</v>
      </c>
      <c r="L180" s="20">
        <f t="shared" si="16"/>
        <v>0.29189614476789927</v>
      </c>
      <c r="M180" s="21">
        <f t="shared" si="17"/>
        <v>0.11880409126671912</v>
      </c>
    </row>
    <row r="181" spans="1:13" x14ac:dyDescent="0.15">
      <c r="A181" s="4" t="str">
        <f t="shared" si="15"/>
        <v>函館市陣川１丁目</v>
      </c>
      <c r="D181" s="18"/>
      <c r="E181" s="66" t="s">
        <v>41</v>
      </c>
      <c r="F181" s="19" t="s">
        <v>42</v>
      </c>
      <c r="G181" s="19" t="s">
        <v>147</v>
      </c>
      <c r="H181" s="19" t="s">
        <v>19</v>
      </c>
      <c r="I181" s="67">
        <v>683</v>
      </c>
      <c r="J181" s="73">
        <v>206</v>
      </c>
      <c r="K181" s="67">
        <v>90</v>
      </c>
      <c r="L181" s="20">
        <f t="shared" si="16"/>
        <v>0.30161054172767204</v>
      </c>
      <c r="M181" s="21">
        <f t="shared" si="17"/>
        <v>0.13177159590043924</v>
      </c>
    </row>
    <row r="182" spans="1:13" x14ac:dyDescent="0.15">
      <c r="A182" s="4" t="str">
        <f t="shared" si="15"/>
        <v>函館市陣川２丁目</v>
      </c>
      <c r="D182" s="18"/>
      <c r="E182" s="66" t="s">
        <v>41</v>
      </c>
      <c r="F182" s="19" t="s">
        <v>42</v>
      </c>
      <c r="G182" s="19" t="s">
        <v>147</v>
      </c>
      <c r="H182" s="19" t="s">
        <v>20</v>
      </c>
      <c r="I182" s="67">
        <v>588</v>
      </c>
      <c r="J182" s="73">
        <v>165</v>
      </c>
      <c r="K182" s="67">
        <v>61</v>
      </c>
      <c r="L182" s="20">
        <f t="shared" si="16"/>
        <v>0.28061224489795916</v>
      </c>
      <c r="M182" s="21">
        <f t="shared" si="17"/>
        <v>0.10374149659863946</v>
      </c>
    </row>
    <row r="183" spans="1:13" x14ac:dyDescent="0.15">
      <c r="A183" s="4" t="str">
        <f t="shared" si="15"/>
        <v>函館市北美原</v>
      </c>
      <c r="D183" s="18"/>
      <c r="E183" s="66" t="s">
        <v>41</v>
      </c>
      <c r="F183" s="19" t="s">
        <v>42</v>
      </c>
      <c r="G183" s="19" t="s">
        <v>148</v>
      </c>
      <c r="H183" s="19"/>
      <c r="I183" s="67">
        <v>3750</v>
      </c>
      <c r="J183" s="73">
        <v>899</v>
      </c>
      <c r="K183" s="67">
        <v>319</v>
      </c>
      <c r="L183" s="20">
        <f t="shared" si="16"/>
        <v>0.23973333333333333</v>
      </c>
      <c r="M183" s="21">
        <f t="shared" si="17"/>
        <v>8.5066666666666665E-2</v>
      </c>
    </row>
    <row r="184" spans="1:13" x14ac:dyDescent="0.15">
      <c r="A184" s="4" t="str">
        <f t="shared" si="15"/>
        <v>函館市北美原１丁目</v>
      </c>
      <c r="D184" s="18"/>
      <c r="E184" s="66" t="s">
        <v>41</v>
      </c>
      <c r="F184" s="19" t="s">
        <v>42</v>
      </c>
      <c r="G184" s="19" t="s">
        <v>148</v>
      </c>
      <c r="H184" s="19" t="s">
        <v>19</v>
      </c>
      <c r="I184" s="67">
        <v>1213</v>
      </c>
      <c r="J184" s="73">
        <v>237</v>
      </c>
      <c r="K184" s="67">
        <v>81</v>
      </c>
      <c r="L184" s="20">
        <f t="shared" si="16"/>
        <v>0.19538334707337179</v>
      </c>
      <c r="M184" s="21">
        <f t="shared" si="17"/>
        <v>6.6776586974443525E-2</v>
      </c>
    </row>
    <row r="185" spans="1:13" x14ac:dyDescent="0.15">
      <c r="A185" s="4" t="str">
        <f t="shared" si="15"/>
        <v>函館市北美原２丁目</v>
      </c>
      <c r="D185" s="18"/>
      <c r="E185" s="66" t="s">
        <v>41</v>
      </c>
      <c r="F185" s="19" t="s">
        <v>42</v>
      </c>
      <c r="G185" s="19" t="s">
        <v>148</v>
      </c>
      <c r="H185" s="19" t="s">
        <v>20</v>
      </c>
      <c r="I185" s="67">
        <v>1405</v>
      </c>
      <c r="J185" s="73">
        <v>360</v>
      </c>
      <c r="K185" s="67">
        <v>140</v>
      </c>
      <c r="L185" s="20">
        <f t="shared" si="16"/>
        <v>0.25622775800711745</v>
      </c>
      <c r="M185" s="21">
        <f t="shared" si="17"/>
        <v>9.9644128113879002E-2</v>
      </c>
    </row>
    <row r="186" spans="1:13" x14ac:dyDescent="0.15">
      <c r="A186" s="4" t="str">
        <f t="shared" si="15"/>
        <v>函館市北美原３丁目</v>
      </c>
      <c r="D186" s="18"/>
      <c r="E186" s="66" t="s">
        <v>41</v>
      </c>
      <c r="F186" s="19" t="s">
        <v>42</v>
      </c>
      <c r="G186" s="19" t="s">
        <v>148</v>
      </c>
      <c r="H186" s="19" t="s">
        <v>21</v>
      </c>
      <c r="I186" s="67">
        <v>1132</v>
      </c>
      <c r="J186" s="73">
        <v>302</v>
      </c>
      <c r="K186" s="67">
        <v>98</v>
      </c>
      <c r="L186" s="20">
        <f t="shared" si="16"/>
        <v>0.2667844522968198</v>
      </c>
      <c r="M186" s="21">
        <f t="shared" si="17"/>
        <v>8.6572438162544174E-2</v>
      </c>
    </row>
    <row r="187" spans="1:13" x14ac:dyDescent="0.15">
      <c r="A187" s="4" t="str">
        <f t="shared" si="15"/>
        <v>函館市函館山</v>
      </c>
      <c r="D187" s="18"/>
      <c r="E187" s="66" t="s">
        <v>41</v>
      </c>
      <c r="F187" s="19" t="s">
        <v>42</v>
      </c>
      <c r="G187" s="19" t="s">
        <v>149</v>
      </c>
      <c r="H187" s="19"/>
      <c r="I187" s="67" t="s">
        <v>0</v>
      </c>
      <c r="J187" s="73" t="s">
        <v>0</v>
      </c>
      <c r="K187" s="67" t="s">
        <v>0</v>
      </c>
      <c r="L187" s="20" t="str">
        <f t="shared" si="16"/>
        <v>-</v>
      </c>
      <c r="M187" s="21" t="str">
        <f t="shared" si="17"/>
        <v>-</v>
      </c>
    </row>
    <row r="188" spans="1:13" x14ac:dyDescent="0.15">
      <c r="A188" s="4" t="str">
        <f t="shared" si="15"/>
        <v>函館市水面調査区</v>
      </c>
      <c r="D188" s="18"/>
      <c r="E188" s="66" t="s">
        <v>41</v>
      </c>
      <c r="F188" s="19" t="s">
        <v>42</v>
      </c>
      <c r="G188" s="19" t="s">
        <v>150</v>
      </c>
      <c r="H188" s="19"/>
      <c r="I188" s="67" t="s">
        <v>0</v>
      </c>
      <c r="J188" s="73" t="s">
        <v>0</v>
      </c>
      <c r="K188" s="67" t="s">
        <v>0</v>
      </c>
      <c r="L188" s="20" t="str">
        <f t="shared" si="16"/>
        <v>-</v>
      </c>
      <c r="M188" s="21" t="str">
        <f t="shared" si="17"/>
        <v>-</v>
      </c>
    </row>
    <row r="189" spans="1:13" x14ac:dyDescent="0.15">
      <c r="A189" s="4" t="str">
        <f t="shared" si="15"/>
        <v>函館市小安町</v>
      </c>
      <c r="D189" s="18"/>
      <c r="E189" s="66" t="s">
        <v>41</v>
      </c>
      <c r="F189" s="19" t="s">
        <v>42</v>
      </c>
      <c r="G189" s="19" t="s">
        <v>151</v>
      </c>
      <c r="H189" s="19"/>
      <c r="I189" s="67">
        <v>791</v>
      </c>
      <c r="J189" s="73">
        <v>299</v>
      </c>
      <c r="K189" s="67">
        <v>151</v>
      </c>
      <c r="L189" s="20">
        <f t="shared" si="16"/>
        <v>0.37800252844500631</v>
      </c>
      <c r="M189" s="21">
        <f t="shared" si="17"/>
        <v>0.19089759797724398</v>
      </c>
    </row>
    <row r="190" spans="1:13" x14ac:dyDescent="0.15">
      <c r="A190" s="4" t="str">
        <f t="shared" si="15"/>
        <v>函館市釜谷町</v>
      </c>
      <c r="D190" s="18"/>
      <c r="E190" s="66" t="s">
        <v>41</v>
      </c>
      <c r="F190" s="19" t="s">
        <v>42</v>
      </c>
      <c r="G190" s="19" t="s">
        <v>152</v>
      </c>
      <c r="H190" s="19"/>
      <c r="I190" s="67">
        <v>510</v>
      </c>
      <c r="J190" s="73">
        <v>235</v>
      </c>
      <c r="K190" s="67">
        <v>147</v>
      </c>
      <c r="L190" s="20">
        <f t="shared" si="16"/>
        <v>0.46078431372549017</v>
      </c>
      <c r="M190" s="21">
        <f t="shared" si="17"/>
        <v>0.28823529411764703</v>
      </c>
    </row>
    <row r="191" spans="1:13" x14ac:dyDescent="0.15">
      <c r="A191" s="4" t="str">
        <f t="shared" si="15"/>
        <v>函館市汐首町</v>
      </c>
      <c r="D191" s="18"/>
      <c r="E191" s="66" t="s">
        <v>41</v>
      </c>
      <c r="F191" s="19" t="s">
        <v>42</v>
      </c>
      <c r="G191" s="19" t="s">
        <v>153</v>
      </c>
      <c r="H191" s="19"/>
      <c r="I191" s="67">
        <v>200</v>
      </c>
      <c r="J191" s="73">
        <v>98</v>
      </c>
      <c r="K191" s="67">
        <v>59</v>
      </c>
      <c r="L191" s="20">
        <f t="shared" si="16"/>
        <v>0.49</v>
      </c>
      <c r="M191" s="21">
        <f t="shared" si="17"/>
        <v>0.29499999999999998</v>
      </c>
    </row>
    <row r="192" spans="1:13" x14ac:dyDescent="0.15">
      <c r="A192" s="4" t="str">
        <f t="shared" si="15"/>
        <v>函館市瀬田来町</v>
      </c>
      <c r="D192" s="18"/>
      <c r="E192" s="66" t="s">
        <v>41</v>
      </c>
      <c r="F192" s="19" t="s">
        <v>42</v>
      </c>
      <c r="G192" s="19" t="s">
        <v>154</v>
      </c>
      <c r="H192" s="19"/>
      <c r="I192" s="67">
        <v>240</v>
      </c>
      <c r="J192" s="73">
        <v>91</v>
      </c>
      <c r="K192" s="67">
        <v>55</v>
      </c>
      <c r="L192" s="20">
        <f t="shared" si="16"/>
        <v>0.37916666666666665</v>
      </c>
      <c r="M192" s="21">
        <f t="shared" si="17"/>
        <v>0.22916666666666666</v>
      </c>
    </row>
    <row r="193" spans="1:13" x14ac:dyDescent="0.15">
      <c r="A193" s="4" t="str">
        <f t="shared" si="15"/>
        <v>函館市弁才町</v>
      </c>
      <c r="D193" s="18"/>
      <c r="E193" s="66" t="s">
        <v>41</v>
      </c>
      <c r="F193" s="19" t="s">
        <v>42</v>
      </c>
      <c r="G193" s="19" t="s">
        <v>155</v>
      </c>
      <c r="H193" s="19"/>
      <c r="I193" s="67">
        <v>131</v>
      </c>
      <c r="J193" s="73">
        <v>58</v>
      </c>
      <c r="K193" s="67">
        <v>30</v>
      </c>
      <c r="L193" s="20">
        <f t="shared" si="16"/>
        <v>0.44274809160305345</v>
      </c>
      <c r="M193" s="21">
        <f t="shared" si="17"/>
        <v>0.22900763358778625</v>
      </c>
    </row>
    <row r="194" spans="1:13" x14ac:dyDescent="0.15">
      <c r="A194" s="4" t="str">
        <f t="shared" si="15"/>
        <v>函館市泊町</v>
      </c>
      <c r="D194" s="18"/>
      <c r="E194" s="66" t="s">
        <v>41</v>
      </c>
      <c r="F194" s="19" t="s">
        <v>42</v>
      </c>
      <c r="G194" s="19" t="s">
        <v>156</v>
      </c>
      <c r="H194" s="19"/>
      <c r="I194" s="67">
        <v>46</v>
      </c>
      <c r="J194" s="73">
        <v>17</v>
      </c>
      <c r="K194" s="67">
        <v>10</v>
      </c>
      <c r="L194" s="20">
        <f t="shared" si="16"/>
        <v>0.36956521739130432</v>
      </c>
      <c r="M194" s="21">
        <f t="shared" si="17"/>
        <v>0.21739130434782608</v>
      </c>
    </row>
    <row r="195" spans="1:13" x14ac:dyDescent="0.15">
      <c r="A195" s="4" t="str">
        <f t="shared" si="15"/>
        <v>函館市館町</v>
      </c>
      <c r="D195" s="18"/>
      <c r="E195" s="66" t="s">
        <v>41</v>
      </c>
      <c r="F195" s="19" t="s">
        <v>42</v>
      </c>
      <c r="G195" s="19" t="s">
        <v>157</v>
      </c>
      <c r="H195" s="19"/>
      <c r="I195" s="67">
        <v>92</v>
      </c>
      <c r="J195" s="73">
        <v>43</v>
      </c>
      <c r="K195" s="67">
        <v>22</v>
      </c>
      <c r="L195" s="20">
        <f t="shared" si="16"/>
        <v>0.46739130434782611</v>
      </c>
      <c r="M195" s="21">
        <f t="shared" si="17"/>
        <v>0.2391304347826087</v>
      </c>
    </row>
    <row r="196" spans="1:13" x14ac:dyDescent="0.15">
      <c r="A196" s="4" t="str">
        <f t="shared" si="15"/>
        <v>函館市浜町</v>
      </c>
      <c r="D196" s="18"/>
      <c r="E196" s="66" t="s">
        <v>41</v>
      </c>
      <c r="F196" s="19" t="s">
        <v>42</v>
      </c>
      <c r="G196" s="19" t="s">
        <v>158</v>
      </c>
      <c r="H196" s="19"/>
      <c r="I196" s="67">
        <v>491</v>
      </c>
      <c r="J196" s="73">
        <v>199</v>
      </c>
      <c r="K196" s="67">
        <v>121</v>
      </c>
      <c r="L196" s="20">
        <f t="shared" si="16"/>
        <v>0.40529531568228105</v>
      </c>
      <c r="M196" s="21">
        <f t="shared" si="17"/>
        <v>0.24643584521384929</v>
      </c>
    </row>
    <row r="197" spans="1:13" x14ac:dyDescent="0.15">
      <c r="A197" s="4" t="str">
        <f t="shared" si="15"/>
        <v>函館市新二見町</v>
      </c>
      <c r="D197" s="18"/>
      <c r="E197" s="66" t="s">
        <v>41</v>
      </c>
      <c r="F197" s="19" t="s">
        <v>42</v>
      </c>
      <c r="G197" s="19" t="s">
        <v>159</v>
      </c>
      <c r="H197" s="19"/>
      <c r="I197" s="67">
        <v>52</v>
      </c>
      <c r="J197" s="73">
        <v>26</v>
      </c>
      <c r="K197" s="67">
        <v>12</v>
      </c>
      <c r="L197" s="20">
        <f t="shared" si="16"/>
        <v>0.5</v>
      </c>
      <c r="M197" s="21">
        <f t="shared" si="17"/>
        <v>0.23076923076923078</v>
      </c>
    </row>
    <row r="198" spans="1:13" x14ac:dyDescent="0.15">
      <c r="A198" s="4" t="str">
        <f t="shared" si="15"/>
        <v>函館市原木町</v>
      </c>
      <c r="D198" s="18"/>
      <c r="E198" s="66" t="s">
        <v>41</v>
      </c>
      <c r="F198" s="19" t="s">
        <v>42</v>
      </c>
      <c r="G198" s="19" t="s">
        <v>160</v>
      </c>
      <c r="H198" s="19"/>
      <c r="I198" s="67">
        <v>124</v>
      </c>
      <c r="J198" s="73">
        <v>67</v>
      </c>
      <c r="K198" s="67">
        <v>31</v>
      </c>
      <c r="L198" s="20">
        <f t="shared" si="16"/>
        <v>0.54032258064516125</v>
      </c>
      <c r="M198" s="21">
        <f t="shared" si="17"/>
        <v>0.25</v>
      </c>
    </row>
    <row r="199" spans="1:13" x14ac:dyDescent="0.15">
      <c r="A199" s="4" t="str">
        <f t="shared" si="15"/>
        <v>函館市丸山町</v>
      </c>
      <c r="D199" s="18"/>
      <c r="E199" s="66" t="s">
        <v>41</v>
      </c>
      <c r="F199" s="19" t="s">
        <v>42</v>
      </c>
      <c r="G199" s="19" t="s">
        <v>161</v>
      </c>
      <c r="H199" s="19"/>
      <c r="I199" s="67" t="s">
        <v>0</v>
      </c>
      <c r="J199" s="73" t="s">
        <v>0</v>
      </c>
      <c r="K199" s="67" t="s">
        <v>0</v>
      </c>
      <c r="L199" s="20" t="str">
        <f t="shared" si="16"/>
        <v>-</v>
      </c>
      <c r="M199" s="21" t="str">
        <f t="shared" si="17"/>
        <v>-</v>
      </c>
    </row>
    <row r="200" spans="1:13" x14ac:dyDescent="0.15">
      <c r="A200" s="4" t="str">
        <f t="shared" si="15"/>
        <v>函館市小安山町</v>
      </c>
      <c r="D200" s="18"/>
      <c r="E200" s="66" t="s">
        <v>41</v>
      </c>
      <c r="F200" s="19" t="s">
        <v>42</v>
      </c>
      <c r="G200" s="19" t="s">
        <v>162</v>
      </c>
      <c r="H200" s="19"/>
      <c r="I200" s="67" t="s">
        <v>0</v>
      </c>
      <c r="J200" s="73" t="s">
        <v>0</v>
      </c>
      <c r="K200" s="67" t="s">
        <v>0</v>
      </c>
      <c r="L200" s="20" t="str">
        <f t="shared" si="16"/>
        <v>-</v>
      </c>
      <c r="M200" s="21" t="str">
        <f t="shared" si="17"/>
        <v>-</v>
      </c>
    </row>
    <row r="201" spans="1:13" x14ac:dyDescent="0.15">
      <c r="A201" s="4" t="str">
        <f t="shared" si="15"/>
        <v>函館市日浦町</v>
      </c>
      <c r="D201" s="18"/>
      <c r="E201" s="66" t="s">
        <v>41</v>
      </c>
      <c r="F201" s="19" t="s">
        <v>42</v>
      </c>
      <c r="G201" s="19" t="s">
        <v>163</v>
      </c>
      <c r="H201" s="19"/>
      <c r="I201" s="67">
        <v>197</v>
      </c>
      <c r="J201" s="73">
        <v>96</v>
      </c>
      <c r="K201" s="67">
        <v>51</v>
      </c>
      <c r="L201" s="20">
        <f t="shared" si="16"/>
        <v>0.48730964467005078</v>
      </c>
      <c r="M201" s="21">
        <f t="shared" si="17"/>
        <v>0.25888324873096447</v>
      </c>
    </row>
    <row r="202" spans="1:13" x14ac:dyDescent="0.15">
      <c r="A202" s="4" t="str">
        <f t="shared" ref="A202:A265" si="18">F202&amp;G202&amp;H202</f>
        <v>函館市豊浦町</v>
      </c>
      <c r="D202" s="18"/>
      <c r="E202" s="66" t="s">
        <v>41</v>
      </c>
      <c r="F202" s="19" t="s">
        <v>42</v>
      </c>
      <c r="G202" s="19" t="s">
        <v>164</v>
      </c>
      <c r="H202" s="19"/>
      <c r="I202" s="67">
        <v>206</v>
      </c>
      <c r="J202" s="73">
        <v>88</v>
      </c>
      <c r="K202" s="67">
        <v>54</v>
      </c>
      <c r="L202" s="20">
        <f t="shared" si="16"/>
        <v>0.42718446601941745</v>
      </c>
      <c r="M202" s="21">
        <f t="shared" si="17"/>
        <v>0.26213592233009708</v>
      </c>
    </row>
    <row r="203" spans="1:13" x14ac:dyDescent="0.15">
      <c r="A203" s="4" t="str">
        <f t="shared" si="18"/>
        <v>函館市大澗町</v>
      </c>
      <c r="D203" s="18"/>
      <c r="E203" s="66" t="s">
        <v>41</v>
      </c>
      <c r="F203" s="19" t="s">
        <v>42</v>
      </c>
      <c r="G203" s="19" t="s">
        <v>165</v>
      </c>
      <c r="H203" s="19"/>
      <c r="I203" s="67">
        <v>339</v>
      </c>
      <c r="J203" s="73">
        <v>128</v>
      </c>
      <c r="K203" s="67">
        <v>51</v>
      </c>
      <c r="L203" s="20">
        <f t="shared" si="16"/>
        <v>0.3775811209439528</v>
      </c>
      <c r="M203" s="21">
        <f t="shared" si="17"/>
        <v>0.15044247787610621</v>
      </c>
    </row>
    <row r="204" spans="1:13" x14ac:dyDescent="0.15">
      <c r="A204" s="4" t="str">
        <f t="shared" si="18"/>
        <v>函館市中浜町</v>
      </c>
      <c r="D204" s="18"/>
      <c r="E204" s="66" t="s">
        <v>41</v>
      </c>
      <c r="F204" s="19" t="s">
        <v>42</v>
      </c>
      <c r="G204" s="19" t="s">
        <v>166</v>
      </c>
      <c r="H204" s="19"/>
      <c r="I204" s="67">
        <v>248</v>
      </c>
      <c r="J204" s="73">
        <v>118</v>
      </c>
      <c r="K204" s="67">
        <v>55</v>
      </c>
      <c r="L204" s="20">
        <f t="shared" si="16"/>
        <v>0.47580645161290325</v>
      </c>
      <c r="M204" s="21">
        <f t="shared" si="17"/>
        <v>0.22177419354838709</v>
      </c>
    </row>
    <row r="205" spans="1:13" x14ac:dyDescent="0.15">
      <c r="A205" s="4" t="str">
        <f t="shared" si="18"/>
        <v>函館市川上町</v>
      </c>
      <c r="D205" s="18"/>
      <c r="E205" s="66" t="s">
        <v>41</v>
      </c>
      <c r="F205" s="19" t="s">
        <v>42</v>
      </c>
      <c r="G205" s="19" t="s">
        <v>167</v>
      </c>
      <c r="H205" s="19"/>
      <c r="I205" s="67">
        <v>169</v>
      </c>
      <c r="J205" s="73">
        <v>91</v>
      </c>
      <c r="K205" s="67">
        <v>48</v>
      </c>
      <c r="L205" s="20">
        <f t="shared" si="16"/>
        <v>0.53846153846153844</v>
      </c>
      <c r="M205" s="21">
        <f t="shared" si="17"/>
        <v>0.28402366863905326</v>
      </c>
    </row>
    <row r="206" spans="1:13" x14ac:dyDescent="0.15">
      <c r="A206" s="4" t="str">
        <f t="shared" si="18"/>
        <v>函館市女那川町</v>
      </c>
      <c r="D206" s="18"/>
      <c r="E206" s="66" t="s">
        <v>41</v>
      </c>
      <c r="F206" s="19" t="s">
        <v>42</v>
      </c>
      <c r="G206" s="19" t="s">
        <v>168</v>
      </c>
      <c r="H206" s="19"/>
      <c r="I206" s="67">
        <v>309</v>
      </c>
      <c r="J206" s="73">
        <v>140</v>
      </c>
      <c r="K206" s="67">
        <v>66</v>
      </c>
      <c r="L206" s="20">
        <f t="shared" si="16"/>
        <v>0.45307443365695793</v>
      </c>
      <c r="M206" s="21">
        <f t="shared" si="17"/>
        <v>0.21359223300970873</v>
      </c>
    </row>
    <row r="207" spans="1:13" x14ac:dyDescent="0.15">
      <c r="A207" s="4" t="str">
        <f t="shared" si="18"/>
        <v>函館市高岱町</v>
      </c>
      <c r="D207" s="18"/>
      <c r="E207" s="66" t="s">
        <v>41</v>
      </c>
      <c r="F207" s="19" t="s">
        <v>42</v>
      </c>
      <c r="G207" s="19" t="s">
        <v>169</v>
      </c>
      <c r="H207" s="19"/>
      <c r="I207" s="67">
        <v>81</v>
      </c>
      <c r="J207" s="73">
        <v>34</v>
      </c>
      <c r="K207" s="67">
        <v>14</v>
      </c>
      <c r="L207" s="20">
        <f t="shared" si="16"/>
        <v>0.41975308641975306</v>
      </c>
      <c r="M207" s="21">
        <f t="shared" si="17"/>
        <v>0.1728395061728395</v>
      </c>
    </row>
    <row r="208" spans="1:13" x14ac:dyDescent="0.15">
      <c r="A208" s="4" t="str">
        <f t="shared" si="18"/>
        <v>函館市日ノ浜町</v>
      </c>
      <c r="D208" s="18"/>
      <c r="E208" s="66" t="s">
        <v>41</v>
      </c>
      <c r="F208" s="19" t="s">
        <v>42</v>
      </c>
      <c r="G208" s="19" t="s">
        <v>170</v>
      </c>
      <c r="H208" s="19"/>
      <c r="I208" s="67">
        <v>370</v>
      </c>
      <c r="J208" s="73">
        <v>189</v>
      </c>
      <c r="K208" s="67">
        <v>94</v>
      </c>
      <c r="L208" s="20">
        <f t="shared" si="16"/>
        <v>0.51081081081081081</v>
      </c>
      <c r="M208" s="21">
        <f t="shared" si="17"/>
        <v>0.25405405405405407</v>
      </c>
    </row>
    <row r="209" spans="1:13" x14ac:dyDescent="0.15">
      <c r="A209" s="4" t="str">
        <f t="shared" si="18"/>
        <v>函館市古武井町</v>
      </c>
      <c r="D209" s="18"/>
      <c r="E209" s="66" t="s">
        <v>41</v>
      </c>
      <c r="F209" s="19" t="s">
        <v>42</v>
      </c>
      <c r="G209" s="19" t="s">
        <v>171</v>
      </c>
      <c r="H209" s="19"/>
      <c r="I209" s="67">
        <v>164</v>
      </c>
      <c r="J209" s="73">
        <v>92</v>
      </c>
      <c r="K209" s="67">
        <v>57</v>
      </c>
      <c r="L209" s="20">
        <f t="shared" si="16"/>
        <v>0.56097560975609762</v>
      </c>
      <c r="M209" s="21">
        <f t="shared" si="17"/>
        <v>0.34756097560975607</v>
      </c>
    </row>
    <row r="210" spans="1:13" x14ac:dyDescent="0.15">
      <c r="A210" s="4" t="str">
        <f t="shared" si="18"/>
        <v>函館市柏野町</v>
      </c>
      <c r="D210" s="18"/>
      <c r="E210" s="66" t="s">
        <v>41</v>
      </c>
      <c r="F210" s="19" t="s">
        <v>42</v>
      </c>
      <c r="G210" s="19" t="s">
        <v>172</v>
      </c>
      <c r="H210" s="19"/>
      <c r="I210" s="67">
        <v>267</v>
      </c>
      <c r="J210" s="73">
        <v>121</v>
      </c>
      <c r="K210" s="67">
        <v>78</v>
      </c>
      <c r="L210" s="20">
        <f t="shared" si="16"/>
        <v>0.45318352059925093</v>
      </c>
      <c r="M210" s="21">
        <f t="shared" si="17"/>
        <v>0.29213483146067415</v>
      </c>
    </row>
    <row r="211" spans="1:13" x14ac:dyDescent="0.15">
      <c r="A211" s="4" t="str">
        <f t="shared" si="18"/>
        <v>函館市恵山町</v>
      </c>
      <c r="D211" s="18"/>
      <c r="E211" s="66" t="s">
        <v>41</v>
      </c>
      <c r="F211" s="19" t="s">
        <v>42</v>
      </c>
      <c r="G211" s="19" t="s">
        <v>173</v>
      </c>
      <c r="H211" s="19"/>
      <c r="I211" s="67">
        <v>534</v>
      </c>
      <c r="J211" s="73">
        <v>266</v>
      </c>
      <c r="K211" s="67">
        <v>152</v>
      </c>
      <c r="L211" s="20">
        <f t="shared" si="16"/>
        <v>0.49812734082397003</v>
      </c>
      <c r="M211" s="21">
        <f t="shared" si="17"/>
        <v>0.28464419475655428</v>
      </c>
    </row>
    <row r="212" spans="1:13" x14ac:dyDescent="0.15">
      <c r="A212" s="4" t="str">
        <f t="shared" si="18"/>
        <v>函館市御崎町</v>
      </c>
      <c r="D212" s="18"/>
      <c r="E212" s="66" t="s">
        <v>41</v>
      </c>
      <c r="F212" s="19" t="s">
        <v>42</v>
      </c>
      <c r="G212" s="19" t="s">
        <v>174</v>
      </c>
      <c r="H212" s="19"/>
      <c r="I212" s="67">
        <v>113</v>
      </c>
      <c r="J212" s="73">
        <v>53</v>
      </c>
      <c r="K212" s="67">
        <v>32</v>
      </c>
      <c r="L212" s="20">
        <f t="shared" si="16"/>
        <v>0.46902654867256638</v>
      </c>
      <c r="M212" s="21">
        <f t="shared" si="17"/>
        <v>0.2831858407079646</v>
      </c>
    </row>
    <row r="213" spans="1:13" x14ac:dyDescent="0.15">
      <c r="A213" s="4" t="str">
        <f t="shared" si="18"/>
        <v>函館市日和山町</v>
      </c>
      <c r="D213" s="18"/>
      <c r="E213" s="66" t="s">
        <v>41</v>
      </c>
      <c r="F213" s="19" t="s">
        <v>42</v>
      </c>
      <c r="G213" s="19" t="s">
        <v>175</v>
      </c>
      <c r="H213" s="19"/>
      <c r="I213" s="67" t="s">
        <v>0</v>
      </c>
      <c r="J213" s="73" t="s">
        <v>0</v>
      </c>
      <c r="K213" s="67" t="s">
        <v>0</v>
      </c>
      <c r="L213" s="20" t="str">
        <f t="shared" si="16"/>
        <v>-</v>
      </c>
      <c r="M213" s="21" t="str">
        <f t="shared" si="17"/>
        <v>-</v>
      </c>
    </row>
    <row r="214" spans="1:13" x14ac:dyDescent="0.15">
      <c r="A214" s="4" t="str">
        <f t="shared" si="18"/>
        <v>函館市吉畑町</v>
      </c>
      <c r="D214" s="18"/>
      <c r="E214" s="66" t="s">
        <v>41</v>
      </c>
      <c r="F214" s="19" t="s">
        <v>42</v>
      </c>
      <c r="G214" s="19" t="s">
        <v>176</v>
      </c>
      <c r="H214" s="19"/>
      <c r="I214" s="67" t="s">
        <v>0</v>
      </c>
      <c r="J214" s="73" t="s">
        <v>0</v>
      </c>
      <c r="K214" s="67" t="s">
        <v>0</v>
      </c>
      <c r="L214" s="20" t="str">
        <f t="shared" si="16"/>
        <v>-</v>
      </c>
      <c r="M214" s="21" t="str">
        <f t="shared" si="17"/>
        <v>-</v>
      </c>
    </row>
    <row r="215" spans="1:13" x14ac:dyDescent="0.15">
      <c r="A215" s="4" t="str">
        <f t="shared" si="18"/>
        <v>函館市絵紙山町</v>
      </c>
      <c r="D215" s="18"/>
      <c r="E215" s="66" t="s">
        <v>41</v>
      </c>
      <c r="F215" s="19" t="s">
        <v>42</v>
      </c>
      <c r="G215" s="19" t="s">
        <v>177</v>
      </c>
      <c r="H215" s="19"/>
      <c r="I215" s="67" t="s">
        <v>25</v>
      </c>
      <c r="J215" s="73" t="s">
        <v>25</v>
      </c>
      <c r="K215" s="67" t="s">
        <v>25</v>
      </c>
      <c r="L215" s="20" t="str">
        <f t="shared" si="16"/>
        <v>-</v>
      </c>
      <c r="M215" s="21" t="str">
        <f t="shared" si="17"/>
        <v>-</v>
      </c>
    </row>
    <row r="216" spans="1:13" x14ac:dyDescent="0.15">
      <c r="A216" s="4" t="str">
        <f t="shared" si="18"/>
        <v>函館市銚子町</v>
      </c>
      <c r="D216" s="18"/>
      <c r="E216" s="66" t="s">
        <v>41</v>
      </c>
      <c r="F216" s="19" t="s">
        <v>42</v>
      </c>
      <c r="G216" s="19" t="s">
        <v>178</v>
      </c>
      <c r="H216" s="19"/>
      <c r="I216" s="67">
        <v>220</v>
      </c>
      <c r="J216" s="73">
        <v>88</v>
      </c>
      <c r="K216" s="67">
        <v>45</v>
      </c>
      <c r="L216" s="20">
        <f t="shared" si="16"/>
        <v>0.4</v>
      </c>
      <c r="M216" s="21">
        <f t="shared" si="17"/>
        <v>0.20454545454545456</v>
      </c>
    </row>
    <row r="217" spans="1:13" x14ac:dyDescent="0.15">
      <c r="A217" s="4" t="str">
        <f t="shared" si="18"/>
        <v>函館市新浜町</v>
      </c>
      <c r="D217" s="18"/>
      <c r="E217" s="66" t="s">
        <v>41</v>
      </c>
      <c r="F217" s="19" t="s">
        <v>42</v>
      </c>
      <c r="G217" s="19" t="s">
        <v>16</v>
      </c>
      <c r="H217" s="19"/>
      <c r="I217" s="67">
        <v>312</v>
      </c>
      <c r="J217" s="73">
        <v>149</v>
      </c>
      <c r="K217" s="67">
        <v>89</v>
      </c>
      <c r="L217" s="20">
        <f t="shared" si="16"/>
        <v>0.47756410256410259</v>
      </c>
      <c r="M217" s="21">
        <f t="shared" si="17"/>
        <v>0.28525641025641024</v>
      </c>
    </row>
    <row r="218" spans="1:13" x14ac:dyDescent="0.15">
      <c r="A218" s="4" t="str">
        <f t="shared" si="18"/>
        <v>函館市新八幡町</v>
      </c>
      <c r="D218" s="18"/>
      <c r="E218" s="66" t="s">
        <v>41</v>
      </c>
      <c r="F218" s="19" t="s">
        <v>42</v>
      </c>
      <c r="G218" s="19" t="s">
        <v>179</v>
      </c>
      <c r="H218" s="19"/>
      <c r="I218" s="67">
        <v>145</v>
      </c>
      <c r="J218" s="73">
        <v>52</v>
      </c>
      <c r="K218" s="67">
        <v>28</v>
      </c>
      <c r="L218" s="20">
        <f t="shared" si="16"/>
        <v>0.35862068965517241</v>
      </c>
      <c r="M218" s="21">
        <f t="shared" si="17"/>
        <v>0.19310344827586207</v>
      </c>
    </row>
    <row r="219" spans="1:13" x14ac:dyDescent="0.15">
      <c r="A219" s="4" t="str">
        <f t="shared" si="18"/>
        <v>函館市島泊町</v>
      </c>
      <c r="D219" s="18"/>
      <c r="E219" s="66" t="s">
        <v>41</v>
      </c>
      <c r="F219" s="19" t="s">
        <v>42</v>
      </c>
      <c r="G219" s="19" t="s">
        <v>180</v>
      </c>
      <c r="H219" s="19"/>
      <c r="I219" s="67">
        <v>57</v>
      </c>
      <c r="J219" s="73">
        <v>33</v>
      </c>
      <c r="K219" s="67">
        <v>16</v>
      </c>
      <c r="L219" s="20">
        <f t="shared" si="16"/>
        <v>0.57894736842105265</v>
      </c>
      <c r="M219" s="21">
        <f t="shared" si="17"/>
        <v>0.2807017543859649</v>
      </c>
    </row>
    <row r="220" spans="1:13" x14ac:dyDescent="0.15">
      <c r="A220" s="4" t="str">
        <f t="shared" si="18"/>
        <v>函館市富浦町</v>
      </c>
      <c r="D220" s="18"/>
      <c r="E220" s="66" t="s">
        <v>41</v>
      </c>
      <c r="F220" s="19" t="s">
        <v>42</v>
      </c>
      <c r="G220" s="19" t="s">
        <v>181</v>
      </c>
      <c r="H220" s="19"/>
      <c r="I220" s="67">
        <v>79</v>
      </c>
      <c r="J220" s="73">
        <v>39</v>
      </c>
      <c r="K220" s="67">
        <v>21</v>
      </c>
      <c r="L220" s="20">
        <f t="shared" si="16"/>
        <v>0.49367088607594939</v>
      </c>
      <c r="M220" s="21">
        <f t="shared" si="17"/>
        <v>0.26582278481012656</v>
      </c>
    </row>
    <row r="221" spans="1:13" x14ac:dyDescent="0.15">
      <c r="A221" s="4" t="str">
        <f t="shared" si="18"/>
        <v>函館市元村町</v>
      </c>
      <c r="D221" s="18"/>
      <c r="E221" s="66" t="s">
        <v>41</v>
      </c>
      <c r="F221" s="19" t="s">
        <v>42</v>
      </c>
      <c r="G221" s="19" t="s">
        <v>182</v>
      </c>
      <c r="H221" s="19"/>
      <c r="I221" s="67">
        <v>60</v>
      </c>
      <c r="J221" s="73">
        <v>34</v>
      </c>
      <c r="K221" s="67">
        <v>19</v>
      </c>
      <c r="L221" s="20">
        <f t="shared" si="16"/>
        <v>0.56666666666666665</v>
      </c>
      <c r="M221" s="21">
        <f t="shared" si="17"/>
        <v>0.31666666666666665</v>
      </c>
    </row>
    <row r="222" spans="1:13" x14ac:dyDescent="0.15">
      <c r="A222" s="4" t="str">
        <f t="shared" si="18"/>
        <v>函館市恵山岬町</v>
      </c>
      <c r="D222" s="18"/>
      <c r="E222" s="66" t="s">
        <v>41</v>
      </c>
      <c r="F222" s="19" t="s">
        <v>42</v>
      </c>
      <c r="G222" s="19" t="s">
        <v>183</v>
      </c>
      <c r="H222" s="19"/>
      <c r="I222" s="67">
        <v>19</v>
      </c>
      <c r="J222" s="73">
        <v>14</v>
      </c>
      <c r="K222" s="67">
        <v>6</v>
      </c>
      <c r="L222" s="20">
        <f t="shared" si="16"/>
        <v>0.73684210526315785</v>
      </c>
      <c r="M222" s="21">
        <f t="shared" si="17"/>
        <v>0.31578947368421051</v>
      </c>
    </row>
    <row r="223" spans="1:13" x14ac:dyDescent="0.15">
      <c r="A223" s="4" t="str">
        <f t="shared" si="18"/>
        <v>函館市新恵山町</v>
      </c>
      <c r="D223" s="18"/>
      <c r="E223" s="66" t="s">
        <v>41</v>
      </c>
      <c r="F223" s="19" t="s">
        <v>42</v>
      </c>
      <c r="G223" s="19" t="s">
        <v>184</v>
      </c>
      <c r="H223" s="19"/>
      <c r="I223" s="67">
        <v>14</v>
      </c>
      <c r="J223" s="73">
        <v>8</v>
      </c>
      <c r="K223" s="67">
        <v>5</v>
      </c>
      <c r="L223" s="20">
        <f t="shared" si="16"/>
        <v>0.5714285714285714</v>
      </c>
      <c r="M223" s="21">
        <f t="shared" si="17"/>
        <v>0.35714285714285715</v>
      </c>
    </row>
    <row r="224" spans="1:13" x14ac:dyDescent="0.15">
      <c r="A224" s="4" t="str">
        <f t="shared" si="18"/>
        <v>函館市古部町</v>
      </c>
      <c r="D224" s="18"/>
      <c r="E224" s="66" t="s">
        <v>41</v>
      </c>
      <c r="F224" s="19" t="s">
        <v>42</v>
      </c>
      <c r="G224" s="19" t="s">
        <v>185</v>
      </c>
      <c r="H224" s="19"/>
      <c r="I224" s="67">
        <v>118</v>
      </c>
      <c r="J224" s="73">
        <v>64</v>
      </c>
      <c r="K224" s="67">
        <v>42</v>
      </c>
      <c r="L224" s="20">
        <f t="shared" si="16"/>
        <v>0.5423728813559322</v>
      </c>
      <c r="M224" s="21">
        <f t="shared" si="17"/>
        <v>0.3559322033898305</v>
      </c>
    </row>
    <row r="225" spans="1:13" x14ac:dyDescent="0.15">
      <c r="A225" s="4" t="str">
        <f t="shared" si="18"/>
        <v>函館市木直町</v>
      </c>
      <c r="D225" s="18"/>
      <c r="E225" s="66" t="s">
        <v>41</v>
      </c>
      <c r="F225" s="19" t="s">
        <v>42</v>
      </c>
      <c r="G225" s="19" t="s">
        <v>186</v>
      </c>
      <c r="H225" s="19"/>
      <c r="I225" s="67">
        <v>657</v>
      </c>
      <c r="J225" s="73">
        <v>243</v>
      </c>
      <c r="K225" s="67">
        <v>135</v>
      </c>
      <c r="L225" s="20">
        <f t="shared" si="16"/>
        <v>0.36986301369863012</v>
      </c>
      <c r="M225" s="21">
        <f t="shared" si="17"/>
        <v>0.20547945205479451</v>
      </c>
    </row>
    <row r="226" spans="1:13" x14ac:dyDescent="0.15">
      <c r="A226" s="4" t="str">
        <f t="shared" si="18"/>
        <v>函館市尾札部町</v>
      </c>
      <c r="D226" s="18"/>
      <c r="E226" s="66" t="s">
        <v>41</v>
      </c>
      <c r="F226" s="19" t="s">
        <v>42</v>
      </c>
      <c r="G226" s="19" t="s">
        <v>187</v>
      </c>
      <c r="H226" s="19"/>
      <c r="I226" s="67">
        <v>1313</v>
      </c>
      <c r="J226" s="73">
        <v>486</v>
      </c>
      <c r="K226" s="67">
        <v>252</v>
      </c>
      <c r="L226" s="20">
        <f t="shared" si="16"/>
        <v>0.37014470677837014</v>
      </c>
      <c r="M226" s="21">
        <f t="shared" si="17"/>
        <v>0.19192688499619193</v>
      </c>
    </row>
    <row r="227" spans="1:13" x14ac:dyDescent="0.15">
      <c r="A227" s="4" t="str">
        <f t="shared" si="18"/>
        <v>函館市川汲町</v>
      </c>
      <c r="D227" s="18"/>
      <c r="E227" s="66" t="s">
        <v>41</v>
      </c>
      <c r="F227" s="19" t="s">
        <v>42</v>
      </c>
      <c r="G227" s="19" t="s">
        <v>188</v>
      </c>
      <c r="H227" s="19"/>
      <c r="I227" s="67">
        <v>1082</v>
      </c>
      <c r="J227" s="73">
        <v>391</v>
      </c>
      <c r="K227" s="67">
        <v>245</v>
      </c>
      <c r="L227" s="20">
        <f t="shared" si="16"/>
        <v>0.3613678373382625</v>
      </c>
      <c r="M227" s="21">
        <f t="shared" si="17"/>
        <v>0.22643253234750463</v>
      </c>
    </row>
    <row r="228" spans="1:13" x14ac:dyDescent="0.15">
      <c r="A228" s="4" t="str">
        <f t="shared" si="18"/>
        <v>函館市安浦町</v>
      </c>
      <c r="D228" s="18"/>
      <c r="E228" s="66" t="s">
        <v>41</v>
      </c>
      <c r="F228" s="19" t="s">
        <v>42</v>
      </c>
      <c r="G228" s="19" t="s">
        <v>189</v>
      </c>
      <c r="H228" s="19"/>
      <c r="I228" s="67">
        <v>367</v>
      </c>
      <c r="J228" s="73">
        <v>180</v>
      </c>
      <c r="K228" s="67">
        <v>110</v>
      </c>
      <c r="L228" s="20">
        <f t="shared" si="16"/>
        <v>0.49046321525885561</v>
      </c>
      <c r="M228" s="21">
        <f t="shared" si="17"/>
        <v>0.29972752043596729</v>
      </c>
    </row>
    <row r="229" spans="1:13" x14ac:dyDescent="0.15">
      <c r="A229" s="4" t="str">
        <f t="shared" si="18"/>
        <v>函館市臼尻町</v>
      </c>
      <c r="D229" s="18"/>
      <c r="E229" s="66" t="s">
        <v>41</v>
      </c>
      <c r="F229" s="19" t="s">
        <v>42</v>
      </c>
      <c r="G229" s="19" t="s">
        <v>190</v>
      </c>
      <c r="H229" s="19"/>
      <c r="I229" s="67">
        <v>666</v>
      </c>
      <c r="J229" s="73">
        <v>234</v>
      </c>
      <c r="K229" s="67">
        <v>132</v>
      </c>
      <c r="L229" s="20">
        <f t="shared" si="16"/>
        <v>0.35135135135135137</v>
      </c>
      <c r="M229" s="21">
        <f t="shared" si="17"/>
        <v>0.1981981981981982</v>
      </c>
    </row>
    <row r="230" spans="1:13" x14ac:dyDescent="0.15">
      <c r="A230" s="4" t="str">
        <f t="shared" si="18"/>
        <v>函館市豊崎町</v>
      </c>
      <c r="D230" s="18"/>
      <c r="E230" s="66" t="s">
        <v>41</v>
      </c>
      <c r="F230" s="19" t="s">
        <v>42</v>
      </c>
      <c r="G230" s="19" t="s">
        <v>191</v>
      </c>
      <c r="H230" s="19"/>
      <c r="I230" s="67">
        <v>315</v>
      </c>
      <c r="J230" s="73">
        <v>105</v>
      </c>
      <c r="K230" s="67">
        <v>46</v>
      </c>
      <c r="L230" s="20">
        <f t="shared" ref="L230:L285" si="19">IFERROR(J230/$I230,"-")</f>
        <v>0.33333333333333331</v>
      </c>
      <c r="M230" s="21">
        <f t="shared" ref="M230:M285" si="20">IFERROR(K230/$I230,"-")</f>
        <v>0.14603174603174604</v>
      </c>
    </row>
    <row r="231" spans="1:13" x14ac:dyDescent="0.15">
      <c r="A231" s="4" t="str">
        <f t="shared" si="18"/>
        <v>函館市大船町</v>
      </c>
      <c r="D231" s="18"/>
      <c r="E231" s="66" t="s">
        <v>41</v>
      </c>
      <c r="F231" s="19" t="s">
        <v>42</v>
      </c>
      <c r="G231" s="19" t="s">
        <v>192</v>
      </c>
      <c r="H231" s="19"/>
      <c r="I231" s="67">
        <v>410</v>
      </c>
      <c r="J231" s="73">
        <v>142</v>
      </c>
      <c r="K231" s="67">
        <v>64</v>
      </c>
      <c r="L231" s="20">
        <f t="shared" si="19"/>
        <v>0.34634146341463412</v>
      </c>
      <c r="M231" s="21">
        <f t="shared" si="20"/>
        <v>0.15609756097560976</v>
      </c>
    </row>
    <row r="232" spans="1:13" x14ac:dyDescent="0.15">
      <c r="A232" s="4" t="str">
        <f t="shared" si="18"/>
        <v>函館市双見町</v>
      </c>
      <c r="D232" s="18"/>
      <c r="E232" s="66" t="s">
        <v>41</v>
      </c>
      <c r="F232" s="19" t="s">
        <v>42</v>
      </c>
      <c r="G232" s="19" t="s">
        <v>193</v>
      </c>
      <c r="H232" s="19"/>
      <c r="I232" s="67">
        <v>160</v>
      </c>
      <c r="J232" s="73">
        <v>60</v>
      </c>
      <c r="K232" s="67">
        <v>23</v>
      </c>
      <c r="L232" s="20">
        <f t="shared" si="19"/>
        <v>0.375</v>
      </c>
      <c r="M232" s="21">
        <f t="shared" si="20"/>
        <v>0.14374999999999999</v>
      </c>
    </row>
    <row r="233" spans="1:13" x14ac:dyDescent="0.15">
      <c r="A233" s="4" t="str">
        <f t="shared" si="18"/>
        <v>函館市岩戸町</v>
      </c>
      <c r="D233" s="18"/>
      <c r="E233" s="66" t="s">
        <v>41</v>
      </c>
      <c r="F233" s="19" t="s">
        <v>42</v>
      </c>
      <c r="G233" s="19" t="s">
        <v>194</v>
      </c>
      <c r="H233" s="19"/>
      <c r="I233" s="67">
        <v>154</v>
      </c>
      <c r="J233" s="73">
        <v>52</v>
      </c>
      <c r="K233" s="67">
        <v>20</v>
      </c>
      <c r="L233" s="20">
        <f t="shared" si="19"/>
        <v>0.33766233766233766</v>
      </c>
      <c r="M233" s="21">
        <f t="shared" si="20"/>
        <v>0.12987012987012986</v>
      </c>
    </row>
    <row r="234" spans="1:13" x14ac:dyDescent="0.15">
      <c r="A234" s="4" t="str">
        <f t="shared" si="18"/>
        <v/>
      </c>
      <c r="D234" s="18"/>
      <c r="E234" s="66"/>
      <c r="F234" s="19"/>
      <c r="G234" s="19"/>
      <c r="H234" s="19"/>
      <c r="I234" s="67"/>
      <c r="J234" s="73"/>
      <c r="K234" s="67"/>
      <c r="L234" s="20" t="str">
        <f t="shared" si="19"/>
        <v>-</v>
      </c>
      <c r="M234" s="21" t="str">
        <f t="shared" si="20"/>
        <v>-</v>
      </c>
    </row>
    <row r="235" spans="1:13" x14ac:dyDescent="0.15">
      <c r="A235" s="4" t="str">
        <f t="shared" si="18"/>
        <v/>
      </c>
      <c r="D235" s="18"/>
      <c r="E235" s="66"/>
      <c r="F235" s="19"/>
      <c r="G235" s="19"/>
      <c r="H235" s="19"/>
      <c r="I235" s="67"/>
      <c r="J235" s="73"/>
      <c r="K235" s="67"/>
      <c r="L235" s="20" t="str">
        <f t="shared" si="19"/>
        <v>-</v>
      </c>
      <c r="M235" s="21" t="str">
        <f t="shared" si="20"/>
        <v>-</v>
      </c>
    </row>
    <row r="236" spans="1:13" x14ac:dyDescent="0.15">
      <c r="A236" s="4" t="str">
        <f t="shared" si="18"/>
        <v/>
      </c>
      <c r="D236" s="18"/>
      <c r="E236" s="66"/>
      <c r="F236" s="19"/>
      <c r="G236" s="19"/>
      <c r="H236" s="19"/>
      <c r="I236" s="67"/>
      <c r="J236" s="73"/>
      <c r="K236" s="67"/>
      <c r="L236" s="20" t="str">
        <f t="shared" si="19"/>
        <v>-</v>
      </c>
      <c r="M236" s="21" t="str">
        <f t="shared" si="20"/>
        <v>-</v>
      </c>
    </row>
    <row r="237" spans="1:13" x14ac:dyDescent="0.15">
      <c r="A237" s="4" t="str">
        <f t="shared" si="18"/>
        <v/>
      </c>
      <c r="D237" s="18"/>
      <c r="E237" s="66"/>
      <c r="F237" s="19"/>
      <c r="G237" s="19"/>
      <c r="H237" s="19"/>
      <c r="I237" s="67"/>
      <c r="J237" s="73"/>
      <c r="K237" s="67"/>
      <c r="L237" s="20" t="str">
        <f t="shared" si="19"/>
        <v>-</v>
      </c>
      <c r="M237" s="21" t="str">
        <f t="shared" si="20"/>
        <v>-</v>
      </c>
    </row>
    <row r="238" spans="1:13" x14ac:dyDescent="0.15">
      <c r="A238" s="4" t="str">
        <f t="shared" si="18"/>
        <v/>
      </c>
      <c r="D238" s="18"/>
      <c r="E238" s="66"/>
      <c r="F238" s="19"/>
      <c r="G238" s="19"/>
      <c r="H238" s="19"/>
      <c r="I238" s="67"/>
      <c r="J238" s="73"/>
      <c r="K238" s="67"/>
      <c r="L238" s="20" t="str">
        <f t="shared" si="19"/>
        <v>-</v>
      </c>
      <c r="M238" s="21" t="str">
        <f t="shared" si="20"/>
        <v>-</v>
      </c>
    </row>
    <row r="239" spans="1:13" x14ac:dyDescent="0.15">
      <c r="A239" s="4" t="str">
        <f t="shared" si="18"/>
        <v/>
      </c>
      <c r="D239" s="18"/>
      <c r="E239" s="66"/>
      <c r="F239" s="19"/>
      <c r="G239" s="19"/>
      <c r="H239" s="19"/>
      <c r="I239" s="67"/>
      <c r="J239" s="73"/>
      <c r="K239" s="67"/>
      <c r="L239" s="20" t="str">
        <f t="shared" si="19"/>
        <v>-</v>
      </c>
      <c r="M239" s="21" t="str">
        <f t="shared" si="20"/>
        <v>-</v>
      </c>
    </row>
    <row r="240" spans="1:13" x14ac:dyDescent="0.15">
      <c r="A240" s="4" t="str">
        <f t="shared" si="18"/>
        <v/>
      </c>
      <c r="D240" s="18"/>
      <c r="E240" s="66"/>
      <c r="F240" s="19"/>
      <c r="G240" s="19"/>
      <c r="H240" s="19"/>
      <c r="I240" s="67"/>
      <c r="J240" s="73"/>
      <c r="K240" s="67"/>
      <c r="L240" s="20" t="str">
        <f t="shared" si="19"/>
        <v>-</v>
      </c>
      <c r="M240" s="21" t="str">
        <f t="shared" si="20"/>
        <v>-</v>
      </c>
    </row>
    <row r="241" spans="1:13" x14ac:dyDescent="0.15">
      <c r="A241" s="4" t="str">
        <f t="shared" si="18"/>
        <v/>
      </c>
      <c r="D241" s="18"/>
      <c r="E241" s="66"/>
      <c r="F241" s="19"/>
      <c r="G241" s="19"/>
      <c r="H241" s="19"/>
      <c r="I241" s="67"/>
      <c r="J241" s="73"/>
      <c r="K241" s="67"/>
      <c r="L241" s="20" t="str">
        <f t="shared" si="19"/>
        <v>-</v>
      </c>
      <c r="M241" s="21" t="str">
        <f t="shared" si="20"/>
        <v>-</v>
      </c>
    </row>
    <row r="242" spans="1:13" x14ac:dyDescent="0.15">
      <c r="A242" s="4" t="str">
        <f t="shared" si="18"/>
        <v/>
      </c>
      <c r="D242" s="18"/>
      <c r="E242" s="66"/>
      <c r="F242" s="19"/>
      <c r="G242" s="19"/>
      <c r="H242" s="19"/>
      <c r="I242" s="67"/>
      <c r="J242" s="73"/>
      <c r="K242" s="67"/>
      <c r="L242" s="20" t="str">
        <f t="shared" si="19"/>
        <v>-</v>
      </c>
      <c r="M242" s="21" t="str">
        <f t="shared" si="20"/>
        <v>-</v>
      </c>
    </row>
    <row r="243" spans="1:13" x14ac:dyDescent="0.15">
      <c r="A243" s="4" t="str">
        <f t="shared" si="18"/>
        <v/>
      </c>
      <c r="D243" s="18"/>
      <c r="E243" s="66"/>
      <c r="F243" s="19"/>
      <c r="G243" s="19"/>
      <c r="H243" s="19"/>
      <c r="I243" s="67"/>
      <c r="J243" s="73"/>
      <c r="K243" s="67"/>
      <c r="L243" s="20" t="str">
        <f t="shared" si="19"/>
        <v>-</v>
      </c>
      <c r="M243" s="21" t="str">
        <f t="shared" si="20"/>
        <v>-</v>
      </c>
    </row>
    <row r="244" spans="1:13" x14ac:dyDescent="0.15">
      <c r="A244" s="4" t="str">
        <f t="shared" si="18"/>
        <v/>
      </c>
      <c r="D244" s="18"/>
      <c r="E244" s="66"/>
      <c r="F244" s="19"/>
      <c r="G244" s="19"/>
      <c r="H244" s="19"/>
      <c r="I244" s="67"/>
      <c r="J244" s="73"/>
      <c r="K244" s="67"/>
      <c r="L244" s="20" t="str">
        <f t="shared" si="19"/>
        <v>-</v>
      </c>
      <c r="M244" s="21" t="str">
        <f t="shared" si="20"/>
        <v>-</v>
      </c>
    </row>
    <row r="245" spans="1:13" x14ac:dyDescent="0.15">
      <c r="A245" s="4" t="str">
        <f t="shared" si="18"/>
        <v/>
      </c>
      <c r="D245" s="18"/>
      <c r="E245" s="66"/>
      <c r="F245" s="19"/>
      <c r="G245" s="19"/>
      <c r="H245" s="19"/>
      <c r="I245" s="67"/>
      <c r="J245" s="73"/>
      <c r="K245" s="67"/>
      <c r="L245" s="20" t="str">
        <f t="shared" si="19"/>
        <v>-</v>
      </c>
      <c r="M245" s="21" t="str">
        <f t="shared" si="20"/>
        <v>-</v>
      </c>
    </row>
    <row r="246" spans="1:13" x14ac:dyDescent="0.15">
      <c r="A246" s="4" t="str">
        <f t="shared" si="18"/>
        <v/>
      </c>
      <c r="D246" s="18"/>
      <c r="E246" s="66"/>
      <c r="F246" s="19"/>
      <c r="G246" s="19"/>
      <c r="H246" s="19"/>
      <c r="I246" s="67"/>
      <c r="J246" s="73"/>
      <c r="K246" s="67"/>
      <c r="L246" s="20" t="str">
        <f t="shared" si="19"/>
        <v>-</v>
      </c>
      <c r="M246" s="21" t="str">
        <f t="shared" si="20"/>
        <v>-</v>
      </c>
    </row>
    <row r="247" spans="1:13" x14ac:dyDescent="0.15">
      <c r="A247" s="4" t="str">
        <f t="shared" si="18"/>
        <v/>
      </c>
      <c r="D247" s="18"/>
      <c r="E247" s="66"/>
      <c r="F247" s="19"/>
      <c r="G247" s="19"/>
      <c r="H247" s="19"/>
      <c r="I247" s="67"/>
      <c r="J247" s="73"/>
      <c r="K247" s="67"/>
      <c r="L247" s="20" t="str">
        <f t="shared" si="19"/>
        <v>-</v>
      </c>
      <c r="M247" s="21" t="str">
        <f t="shared" si="20"/>
        <v>-</v>
      </c>
    </row>
    <row r="248" spans="1:13" x14ac:dyDescent="0.15">
      <c r="A248" s="4" t="str">
        <f t="shared" si="18"/>
        <v/>
      </c>
      <c r="D248" s="18"/>
      <c r="E248" s="66"/>
      <c r="F248" s="19"/>
      <c r="G248" s="19"/>
      <c r="H248" s="19"/>
      <c r="I248" s="67"/>
      <c r="J248" s="73"/>
      <c r="K248" s="67"/>
      <c r="L248" s="20" t="str">
        <f t="shared" si="19"/>
        <v>-</v>
      </c>
      <c r="M248" s="21" t="str">
        <f t="shared" si="20"/>
        <v>-</v>
      </c>
    </row>
    <row r="249" spans="1:13" x14ac:dyDescent="0.15">
      <c r="A249" s="4" t="str">
        <f t="shared" si="18"/>
        <v/>
      </c>
      <c r="D249" s="18"/>
      <c r="E249" s="66"/>
      <c r="F249" s="19"/>
      <c r="G249" s="19"/>
      <c r="H249" s="19"/>
      <c r="I249" s="67"/>
      <c r="J249" s="73"/>
      <c r="K249" s="67"/>
      <c r="L249" s="20" t="str">
        <f t="shared" si="19"/>
        <v>-</v>
      </c>
      <c r="M249" s="21" t="str">
        <f t="shared" si="20"/>
        <v>-</v>
      </c>
    </row>
    <row r="250" spans="1:13" x14ac:dyDescent="0.15">
      <c r="A250" s="4" t="str">
        <f t="shared" si="18"/>
        <v/>
      </c>
      <c r="D250" s="18"/>
      <c r="E250" s="66"/>
      <c r="F250" s="19"/>
      <c r="G250" s="19"/>
      <c r="H250" s="19"/>
      <c r="I250" s="67"/>
      <c r="J250" s="73"/>
      <c r="K250" s="67"/>
      <c r="L250" s="20" t="str">
        <f t="shared" si="19"/>
        <v>-</v>
      </c>
      <c r="M250" s="21" t="str">
        <f t="shared" si="20"/>
        <v>-</v>
      </c>
    </row>
    <row r="251" spans="1:13" x14ac:dyDescent="0.15">
      <c r="A251" s="4" t="str">
        <f t="shared" si="18"/>
        <v/>
      </c>
      <c r="D251" s="18"/>
      <c r="E251" s="66"/>
      <c r="F251" s="19"/>
      <c r="G251" s="19"/>
      <c r="H251" s="19"/>
      <c r="I251" s="67"/>
      <c r="J251" s="73"/>
      <c r="K251" s="67"/>
      <c r="L251" s="20" t="str">
        <f t="shared" si="19"/>
        <v>-</v>
      </c>
      <c r="M251" s="21" t="str">
        <f t="shared" si="20"/>
        <v>-</v>
      </c>
    </row>
    <row r="252" spans="1:13" x14ac:dyDescent="0.15">
      <c r="A252" s="4" t="str">
        <f t="shared" si="18"/>
        <v/>
      </c>
      <c r="D252" s="18"/>
      <c r="E252" s="66"/>
      <c r="F252" s="19"/>
      <c r="G252" s="19"/>
      <c r="H252" s="19"/>
      <c r="I252" s="67"/>
      <c r="J252" s="73"/>
      <c r="K252" s="67"/>
      <c r="L252" s="20" t="str">
        <f t="shared" si="19"/>
        <v>-</v>
      </c>
      <c r="M252" s="21" t="str">
        <f t="shared" si="20"/>
        <v>-</v>
      </c>
    </row>
    <row r="253" spans="1:13" x14ac:dyDescent="0.15">
      <c r="A253" s="4" t="str">
        <f t="shared" si="18"/>
        <v/>
      </c>
      <c r="D253" s="18"/>
      <c r="E253" s="66"/>
      <c r="F253" s="19"/>
      <c r="G253" s="19"/>
      <c r="H253" s="19"/>
      <c r="I253" s="67"/>
      <c r="J253" s="73"/>
      <c r="K253" s="67"/>
      <c r="L253" s="20" t="str">
        <f t="shared" si="19"/>
        <v>-</v>
      </c>
      <c r="M253" s="21" t="str">
        <f t="shared" si="20"/>
        <v>-</v>
      </c>
    </row>
    <row r="254" spans="1:13" x14ac:dyDescent="0.15">
      <c r="A254" s="4" t="str">
        <f t="shared" si="18"/>
        <v/>
      </c>
      <c r="D254" s="18"/>
      <c r="E254" s="66"/>
      <c r="F254" s="19"/>
      <c r="G254" s="19"/>
      <c r="H254" s="19"/>
      <c r="I254" s="67"/>
      <c r="J254" s="73"/>
      <c r="K254" s="67"/>
      <c r="L254" s="20" t="str">
        <f t="shared" si="19"/>
        <v>-</v>
      </c>
      <c r="M254" s="21" t="str">
        <f t="shared" si="20"/>
        <v>-</v>
      </c>
    </row>
    <row r="255" spans="1:13" x14ac:dyDescent="0.15">
      <c r="A255" s="4" t="str">
        <f t="shared" si="18"/>
        <v/>
      </c>
      <c r="D255" s="18"/>
      <c r="E255" s="66"/>
      <c r="F255" s="19"/>
      <c r="G255" s="19"/>
      <c r="H255" s="19"/>
      <c r="I255" s="67"/>
      <c r="J255" s="73"/>
      <c r="K255" s="67"/>
      <c r="L255" s="20" t="str">
        <f t="shared" si="19"/>
        <v>-</v>
      </c>
      <c r="M255" s="21" t="str">
        <f t="shared" si="20"/>
        <v>-</v>
      </c>
    </row>
    <row r="256" spans="1:13" x14ac:dyDescent="0.15">
      <c r="A256" s="4" t="str">
        <f t="shared" si="18"/>
        <v/>
      </c>
      <c r="D256" s="18"/>
      <c r="E256" s="66"/>
      <c r="F256" s="19"/>
      <c r="G256" s="19"/>
      <c r="H256" s="19"/>
      <c r="I256" s="67"/>
      <c r="J256" s="73"/>
      <c r="K256" s="67"/>
      <c r="L256" s="20" t="str">
        <f t="shared" si="19"/>
        <v>-</v>
      </c>
      <c r="M256" s="21" t="str">
        <f t="shared" si="20"/>
        <v>-</v>
      </c>
    </row>
    <row r="257" spans="1:13" x14ac:dyDescent="0.15">
      <c r="A257" s="4" t="str">
        <f t="shared" si="18"/>
        <v/>
      </c>
      <c r="D257" s="18"/>
      <c r="E257" s="66"/>
      <c r="F257" s="19"/>
      <c r="G257" s="19"/>
      <c r="H257" s="19"/>
      <c r="I257" s="67"/>
      <c r="J257" s="73"/>
      <c r="K257" s="67"/>
      <c r="L257" s="20" t="str">
        <f t="shared" si="19"/>
        <v>-</v>
      </c>
      <c r="M257" s="21" t="str">
        <f t="shared" si="20"/>
        <v>-</v>
      </c>
    </row>
    <row r="258" spans="1:13" x14ac:dyDescent="0.15">
      <c r="A258" s="4" t="str">
        <f t="shared" si="18"/>
        <v/>
      </c>
      <c r="D258" s="18"/>
      <c r="E258" s="66"/>
      <c r="F258" s="19"/>
      <c r="G258" s="19"/>
      <c r="H258" s="19"/>
      <c r="I258" s="67"/>
      <c r="J258" s="73"/>
      <c r="K258" s="67"/>
      <c r="L258" s="20" t="str">
        <f t="shared" si="19"/>
        <v>-</v>
      </c>
      <c r="M258" s="21" t="str">
        <f t="shared" si="20"/>
        <v>-</v>
      </c>
    </row>
    <row r="259" spans="1:13" x14ac:dyDescent="0.15">
      <c r="A259" s="4" t="str">
        <f t="shared" si="18"/>
        <v/>
      </c>
      <c r="D259" s="18"/>
      <c r="E259" s="66"/>
      <c r="F259" s="19"/>
      <c r="G259" s="19"/>
      <c r="H259" s="19"/>
      <c r="I259" s="67"/>
      <c r="J259" s="73"/>
      <c r="K259" s="67"/>
      <c r="L259" s="20" t="str">
        <f t="shared" si="19"/>
        <v>-</v>
      </c>
      <c r="M259" s="21" t="str">
        <f t="shared" si="20"/>
        <v>-</v>
      </c>
    </row>
    <row r="260" spans="1:13" x14ac:dyDescent="0.15">
      <c r="A260" s="4" t="str">
        <f t="shared" si="18"/>
        <v/>
      </c>
      <c r="D260" s="18"/>
      <c r="E260" s="66"/>
      <c r="F260" s="19"/>
      <c r="G260" s="19"/>
      <c r="H260" s="19"/>
      <c r="I260" s="67"/>
      <c r="J260" s="73"/>
      <c r="K260" s="67"/>
      <c r="L260" s="20" t="str">
        <f t="shared" si="19"/>
        <v>-</v>
      </c>
      <c r="M260" s="21" t="str">
        <f t="shared" si="20"/>
        <v>-</v>
      </c>
    </row>
    <row r="261" spans="1:13" x14ac:dyDescent="0.15">
      <c r="A261" s="4" t="str">
        <f t="shared" si="18"/>
        <v/>
      </c>
      <c r="D261" s="18"/>
      <c r="E261" s="66"/>
      <c r="F261" s="19"/>
      <c r="G261" s="19"/>
      <c r="H261" s="19"/>
      <c r="I261" s="67"/>
      <c r="J261" s="73"/>
      <c r="K261" s="67"/>
      <c r="L261" s="20" t="str">
        <f t="shared" si="19"/>
        <v>-</v>
      </c>
      <c r="M261" s="21" t="str">
        <f t="shared" si="20"/>
        <v>-</v>
      </c>
    </row>
    <row r="262" spans="1:13" x14ac:dyDescent="0.15">
      <c r="A262" s="4" t="str">
        <f t="shared" si="18"/>
        <v/>
      </c>
      <c r="D262" s="18"/>
      <c r="E262" s="66"/>
      <c r="F262" s="19"/>
      <c r="G262" s="19"/>
      <c r="H262" s="19"/>
      <c r="I262" s="67"/>
      <c r="J262" s="73"/>
      <c r="K262" s="67"/>
      <c r="L262" s="20" t="str">
        <f t="shared" si="19"/>
        <v>-</v>
      </c>
      <c r="M262" s="21" t="str">
        <f t="shared" si="20"/>
        <v>-</v>
      </c>
    </row>
    <row r="263" spans="1:13" x14ac:dyDescent="0.15">
      <c r="A263" s="4" t="str">
        <f t="shared" si="18"/>
        <v/>
      </c>
      <c r="D263" s="18"/>
      <c r="E263" s="66"/>
      <c r="F263" s="19"/>
      <c r="G263" s="19"/>
      <c r="H263" s="19"/>
      <c r="I263" s="67"/>
      <c r="J263" s="73"/>
      <c r="K263" s="67"/>
      <c r="L263" s="20" t="str">
        <f t="shared" si="19"/>
        <v>-</v>
      </c>
      <c r="M263" s="21" t="str">
        <f t="shared" si="20"/>
        <v>-</v>
      </c>
    </row>
    <row r="264" spans="1:13" x14ac:dyDescent="0.15">
      <c r="A264" s="4" t="str">
        <f t="shared" si="18"/>
        <v/>
      </c>
      <c r="D264" s="18"/>
      <c r="E264" s="66"/>
      <c r="F264" s="19"/>
      <c r="G264" s="19"/>
      <c r="H264" s="19"/>
      <c r="I264" s="67"/>
      <c r="J264" s="73"/>
      <c r="K264" s="67"/>
      <c r="L264" s="20" t="str">
        <f t="shared" si="19"/>
        <v>-</v>
      </c>
      <c r="M264" s="21" t="str">
        <f t="shared" si="20"/>
        <v>-</v>
      </c>
    </row>
    <row r="265" spans="1:13" x14ac:dyDescent="0.15">
      <c r="A265" s="4" t="str">
        <f t="shared" si="18"/>
        <v/>
      </c>
      <c r="D265" s="18"/>
      <c r="E265" s="66"/>
      <c r="F265" s="19"/>
      <c r="G265" s="19"/>
      <c r="H265" s="19"/>
      <c r="I265" s="67"/>
      <c r="J265" s="73"/>
      <c r="K265" s="67"/>
      <c r="L265" s="20" t="str">
        <f t="shared" si="19"/>
        <v>-</v>
      </c>
      <c r="M265" s="21" t="str">
        <f t="shared" si="20"/>
        <v>-</v>
      </c>
    </row>
    <row r="266" spans="1:13" x14ac:dyDescent="0.15">
      <c r="A266" s="4" t="str">
        <f t="shared" ref="A266:A285" si="21">F266&amp;G266&amp;H266</f>
        <v/>
      </c>
      <c r="D266" s="18"/>
      <c r="E266" s="66"/>
      <c r="F266" s="19"/>
      <c r="G266" s="19"/>
      <c r="H266" s="19"/>
      <c r="I266" s="67"/>
      <c r="J266" s="73"/>
      <c r="K266" s="67"/>
      <c r="L266" s="20" t="str">
        <f t="shared" si="19"/>
        <v>-</v>
      </c>
      <c r="M266" s="21" t="str">
        <f t="shared" si="20"/>
        <v>-</v>
      </c>
    </row>
    <row r="267" spans="1:13" x14ac:dyDescent="0.15">
      <c r="A267" s="4" t="str">
        <f t="shared" si="21"/>
        <v/>
      </c>
      <c r="D267" s="18"/>
      <c r="E267" s="66"/>
      <c r="F267" s="19"/>
      <c r="G267" s="19"/>
      <c r="H267" s="19"/>
      <c r="I267" s="67"/>
      <c r="J267" s="73"/>
      <c r="K267" s="67"/>
      <c r="L267" s="20" t="str">
        <f t="shared" si="19"/>
        <v>-</v>
      </c>
      <c r="M267" s="21" t="str">
        <f t="shared" si="20"/>
        <v>-</v>
      </c>
    </row>
    <row r="268" spans="1:13" x14ac:dyDescent="0.15">
      <c r="A268" s="4" t="str">
        <f t="shared" si="21"/>
        <v/>
      </c>
      <c r="D268" s="18"/>
      <c r="E268" s="66"/>
      <c r="F268" s="19"/>
      <c r="G268" s="19"/>
      <c r="H268" s="19"/>
      <c r="I268" s="67"/>
      <c r="J268" s="73"/>
      <c r="K268" s="67"/>
      <c r="L268" s="20" t="str">
        <f t="shared" si="19"/>
        <v>-</v>
      </c>
      <c r="M268" s="21" t="str">
        <f t="shared" si="20"/>
        <v>-</v>
      </c>
    </row>
    <row r="269" spans="1:13" x14ac:dyDescent="0.15">
      <c r="A269" s="4" t="str">
        <f t="shared" si="21"/>
        <v/>
      </c>
      <c r="D269" s="18"/>
      <c r="E269" s="66"/>
      <c r="F269" s="19"/>
      <c r="G269" s="19"/>
      <c r="H269" s="19"/>
      <c r="I269" s="67"/>
      <c r="J269" s="73"/>
      <c r="K269" s="67"/>
      <c r="L269" s="20" t="str">
        <f t="shared" si="19"/>
        <v>-</v>
      </c>
      <c r="M269" s="21" t="str">
        <f t="shared" si="20"/>
        <v>-</v>
      </c>
    </row>
    <row r="270" spans="1:13" x14ac:dyDescent="0.15">
      <c r="A270" s="4" t="str">
        <f t="shared" si="21"/>
        <v/>
      </c>
      <c r="D270" s="18"/>
      <c r="E270" s="66"/>
      <c r="F270" s="19"/>
      <c r="G270" s="19"/>
      <c r="H270" s="19"/>
      <c r="I270" s="67"/>
      <c r="J270" s="73"/>
      <c r="K270" s="67"/>
      <c r="L270" s="20" t="str">
        <f t="shared" si="19"/>
        <v>-</v>
      </c>
      <c r="M270" s="21" t="str">
        <f t="shared" si="20"/>
        <v>-</v>
      </c>
    </row>
    <row r="271" spans="1:13" x14ac:dyDescent="0.15">
      <c r="A271" s="4" t="str">
        <f t="shared" si="21"/>
        <v/>
      </c>
      <c r="D271" s="18"/>
      <c r="E271" s="66"/>
      <c r="F271" s="19"/>
      <c r="G271" s="19"/>
      <c r="H271" s="19"/>
      <c r="I271" s="67"/>
      <c r="J271" s="73"/>
      <c r="K271" s="67"/>
      <c r="L271" s="20" t="str">
        <f t="shared" si="19"/>
        <v>-</v>
      </c>
      <c r="M271" s="21" t="str">
        <f t="shared" si="20"/>
        <v>-</v>
      </c>
    </row>
    <row r="272" spans="1:13" x14ac:dyDescent="0.15">
      <c r="A272" s="4" t="str">
        <f t="shared" si="21"/>
        <v/>
      </c>
      <c r="D272" s="18"/>
      <c r="E272" s="66"/>
      <c r="F272" s="19"/>
      <c r="G272" s="19"/>
      <c r="H272" s="19"/>
      <c r="I272" s="67"/>
      <c r="J272" s="73"/>
      <c r="K272" s="67"/>
      <c r="L272" s="20" t="str">
        <f t="shared" si="19"/>
        <v>-</v>
      </c>
      <c r="M272" s="21" t="str">
        <f t="shared" si="20"/>
        <v>-</v>
      </c>
    </row>
    <row r="273" spans="1:13" x14ac:dyDescent="0.15">
      <c r="A273" s="4" t="str">
        <f t="shared" si="21"/>
        <v/>
      </c>
      <c r="D273" s="18"/>
      <c r="E273" s="66"/>
      <c r="F273" s="19"/>
      <c r="G273" s="19"/>
      <c r="H273" s="19"/>
      <c r="I273" s="67"/>
      <c r="J273" s="73"/>
      <c r="K273" s="67"/>
      <c r="L273" s="20" t="str">
        <f t="shared" si="19"/>
        <v>-</v>
      </c>
      <c r="M273" s="21" t="str">
        <f t="shared" si="20"/>
        <v>-</v>
      </c>
    </row>
    <row r="274" spans="1:13" x14ac:dyDescent="0.15">
      <c r="A274" s="4" t="str">
        <f t="shared" si="21"/>
        <v/>
      </c>
      <c r="D274" s="18"/>
      <c r="E274" s="66"/>
      <c r="F274" s="19"/>
      <c r="G274" s="19"/>
      <c r="H274" s="19"/>
      <c r="I274" s="67"/>
      <c r="J274" s="73"/>
      <c r="K274" s="67"/>
      <c r="L274" s="20" t="str">
        <f t="shared" si="19"/>
        <v>-</v>
      </c>
      <c r="M274" s="21" t="str">
        <f t="shared" si="20"/>
        <v>-</v>
      </c>
    </row>
    <row r="275" spans="1:13" x14ac:dyDescent="0.15">
      <c r="A275" s="4" t="str">
        <f t="shared" si="21"/>
        <v/>
      </c>
      <c r="D275" s="18"/>
      <c r="E275" s="66"/>
      <c r="F275" s="19"/>
      <c r="G275" s="19"/>
      <c r="H275" s="19"/>
      <c r="I275" s="67"/>
      <c r="J275" s="73"/>
      <c r="K275" s="67"/>
      <c r="L275" s="20" t="str">
        <f t="shared" si="19"/>
        <v>-</v>
      </c>
      <c r="M275" s="21" t="str">
        <f t="shared" si="20"/>
        <v>-</v>
      </c>
    </row>
    <row r="276" spans="1:13" x14ac:dyDescent="0.15">
      <c r="A276" s="4" t="str">
        <f t="shared" si="21"/>
        <v/>
      </c>
      <c r="D276" s="18"/>
      <c r="E276" s="66"/>
      <c r="F276" s="19"/>
      <c r="G276" s="19"/>
      <c r="H276" s="19"/>
      <c r="I276" s="67"/>
      <c r="J276" s="73"/>
      <c r="K276" s="67"/>
      <c r="L276" s="20" t="str">
        <f t="shared" si="19"/>
        <v>-</v>
      </c>
      <c r="M276" s="21" t="str">
        <f t="shared" si="20"/>
        <v>-</v>
      </c>
    </row>
    <row r="277" spans="1:13" x14ac:dyDescent="0.15">
      <c r="A277" s="4" t="str">
        <f t="shared" si="21"/>
        <v/>
      </c>
      <c r="D277" s="18"/>
      <c r="E277" s="66"/>
      <c r="F277" s="19"/>
      <c r="G277" s="19"/>
      <c r="H277" s="19"/>
      <c r="I277" s="67"/>
      <c r="J277" s="73"/>
      <c r="K277" s="67"/>
      <c r="L277" s="20" t="str">
        <f t="shared" si="19"/>
        <v>-</v>
      </c>
      <c r="M277" s="21" t="str">
        <f t="shared" si="20"/>
        <v>-</v>
      </c>
    </row>
    <row r="278" spans="1:13" x14ac:dyDescent="0.15">
      <c r="A278" s="4" t="str">
        <f t="shared" si="21"/>
        <v/>
      </c>
      <c r="D278" s="18"/>
      <c r="E278" s="66"/>
      <c r="F278" s="19"/>
      <c r="G278" s="19"/>
      <c r="H278" s="19"/>
      <c r="I278" s="67"/>
      <c r="J278" s="73"/>
      <c r="K278" s="67"/>
      <c r="L278" s="20" t="str">
        <f t="shared" si="19"/>
        <v>-</v>
      </c>
      <c r="M278" s="21" t="str">
        <f t="shared" si="20"/>
        <v>-</v>
      </c>
    </row>
    <row r="279" spans="1:13" x14ac:dyDescent="0.15">
      <c r="A279" s="4" t="str">
        <f t="shared" si="21"/>
        <v/>
      </c>
      <c r="D279" s="18"/>
      <c r="E279" s="66"/>
      <c r="F279" s="19"/>
      <c r="G279" s="19"/>
      <c r="H279" s="19"/>
      <c r="I279" s="67"/>
      <c r="J279" s="73"/>
      <c r="K279" s="67"/>
      <c r="L279" s="20" t="str">
        <f t="shared" si="19"/>
        <v>-</v>
      </c>
      <c r="M279" s="21" t="str">
        <f t="shared" si="20"/>
        <v>-</v>
      </c>
    </row>
    <row r="280" spans="1:13" x14ac:dyDescent="0.15">
      <c r="A280" s="4" t="str">
        <f t="shared" si="21"/>
        <v/>
      </c>
      <c r="D280" s="18"/>
      <c r="E280" s="66"/>
      <c r="F280" s="19"/>
      <c r="G280" s="19"/>
      <c r="H280" s="19"/>
      <c r="I280" s="67"/>
      <c r="J280" s="73"/>
      <c r="K280" s="67"/>
      <c r="L280" s="20" t="str">
        <f t="shared" si="19"/>
        <v>-</v>
      </c>
      <c r="M280" s="21" t="str">
        <f t="shared" si="20"/>
        <v>-</v>
      </c>
    </row>
    <row r="281" spans="1:13" x14ac:dyDescent="0.15">
      <c r="A281" s="4" t="str">
        <f t="shared" si="21"/>
        <v/>
      </c>
      <c r="D281" s="18"/>
      <c r="E281" s="66"/>
      <c r="F281" s="19"/>
      <c r="G281" s="19"/>
      <c r="H281" s="19"/>
      <c r="I281" s="67"/>
      <c r="J281" s="73"/>
      <c r="K281" s="67"/>
      <c r="L281" s="20" t="str">
        <f t="shared" si="19"/>
        <v>-</v>
      </c>
      <c r="M281" s="21" t="str">
        <f t="shared" si="20"/>
        <v>-</v>
      </c>
    </row>
    <row r="282" spans="1:13" x14ac:dyDescent="0.15">
      <c r="A282" s="4" t="str">
        <f t="shared" si="21"/>
        <v/>
      </c>
      <c r="D282" s="18"/>
      <c r="E282" s="66"/>
      <c r="F282" s="19"/>
      <c r="G282" s="19"/>
      <c r="H282" s="19"/>
      <c r="I282" s="67"/>
      <c r="J282" s="73"/>
      <c r="K282" s="67"/>
      <c r="L282" s="20" t="str">
        <f t="shared" si="19"/>
        <v>-</v>
      </c>
      <c r="M282" s="21" t="str">
        <f t="shared" si="20"/>
        <v>-</v>
      </c>
    </row>
    <row r="283" spans="1:13" x14ac:dyDescent="0.15">
      <c r="A283" s="4" t="str">
        <f t="shared" si="21"/>
        <v/>
      </c>
      <c r="D283" s="18"/>
      <c r="E283" s="66"/>
      <c r="F283" s="19"/>
      <c r="G283" s="19"/>
      <c r="H283" s="19"/>
      <c r="I283" s="67"/>
      <c r="J283" s="73"/>
      <c r="K283" s="67"/>
      <c r="L283" s="20" t="str">
        <f t="shared" si="19"/>
        <v>-</v>
      </c>
      <c r="M283" s="21" t="str">
        <f t="shared" si="20"/>
        <v>-</v>
      </c>
    </row>
    <row r="284" spans="1:13" x14ac:dyDescent="0.15">
      <c r="A284" s="4" t="str">
        <f t="shared" si="21"/>
        <v/>
      </c>
      <c r="D284" s="18"/>
      <c r="E284" s="66"/>
      <c r="F284" s="19"/>
      <c r="G284" s="19"/>
      <c r="H284" s="19"/>
      <c r="I284" s="67"/>
      <c r="J284" s="73"/>
      <c r="K284" s="67"/>
      <c r="L284" s="20" t="str">
        <f t="shared" si="19"/>
        <v>-</v>
      </c>
      <c r="M284" s="21" t="str">
        <f t="shared" si="20"/>
        <v>-</v>
      </c>
    </row>
    <row r="285" spans="1:13" ht="19.5" thickBot="1" x14ac:dyDescent="0.2">
      <c r="A285" s="4" t="str">
        <f t="shared" si="21"/>
        <v/>
      </c>
      <c r="D285" s="22"/>
      <c r="E285" s="68"/>
      <c r="F285" s="69"/>
      <c r="G285" s="69"/>
      <c r="H285" s="69"/>
      <c r="I285" s="70"/>
      <c r="J285" s="74"/>
      <c r="K285" s="70"/>
      <c r="L285" s="23" t="str">
        <f t="shared" si="19"/>
        <v>-</v>
      </c>
      <c r="M285" s="24" t="str">
        <f t="shared" si="20"/>
        <v>-</v>
      </c>
    </row>
    <row r="286" spans="1:13" ht="19.5" thickTop="1" x14ac:dyDescent="0.15"/>
  </sheetData>
  <phoneticPr fontId="2"/>
  <dataValidations disablePrompts="1" count="1">
    <dataValidation type="list" allowBlank="1" showInputMessage="1" showErrorMessage="1" sqref="D9:D285">
      <formula1>$P$10:$P$29</formula1>
    </dataValidation>
  </dataValidations>
  <pageMargins left="0.70866141732283472" right="0.70866141732283472" top="0.74803149606299213" bottom="0.74803149606299213" header="0.31496062992125984" footer="0.31496062992125984"/>
  <pageSetup paperSize="9" scale="4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集計</vt:lpstr>
      <vt:lpstr>統計データ入力シート</vt:lpstr>
      <vt:lpstr>集計!Print_Area</vt:lpstr>
      <vt:lpstr>統計データ入力シート!Print_Area</vt:lpstr>
    </vt:vector>
  </TitlesOfParts>
  <Company>総務省統計局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amano</dc:creator>
  <cp:keywords/>
  <dc:description/>
  <cp:lastModifiedBy>utsumi</cp:lastModifiedBy>
  <dcterms:created xsi:type="dcterms:W3CDTF">2019-09-19T02:49:10Z</dcterms:created>
  <dcterms:modified xsi:type="dcterms:W3CDTF">2021-05-06T05:01:21Z</dcterms:modified>
</cp:coreProperties>
</file>